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33" i="4689"/>
  <c r="Z24" i="4688" s="1"/>
  <c r="J30" i="4689"/>
  <c r="J24" i="4688" s="1"/>
  <c r="J36" i="4689"/>
  <c r="AO24" i="4688" s="1"/>
  <c r="J40" i="4689"/>
  <c r="P29" i="4688" s="1"/>
  <c r="J32" i="4689"/>
  <c r="U24" i="4688" s="1"/>
  <c r="J16" i="4689"/>
  <c r="AF15" i="4688" s="1"/>
  <c r="J14" i="4689"/>
  <c r="U15" i="4688" s="1"/>
  <c r="J13" i="4689"/>
  <c r="P15" i="4688" s="1"/>
  <c r="J10" i="4689"/>
  <c r="D15" i="4688" s="1"/>
  <c r="J43" i="4689"/>
  <c r="AF29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3" i="4688" l="1"/>
  <c r="BO21" i="4688" s="1"/>
  <c r="N10" i="4681"/>
  <c r="BU19" i="4688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W33" i="4688"/>
  <c r="BL21" i="4688" s="1"/>
  <c r="AO33" i="4688"/>
  <c r="CC21" i="4688" s="1"/>
  <c r="AI33" i="4688"/>
  <c r="BW21" i="4688" s="1"/>
  <c r="AH33" i="4688"/>
  <c r="BV21" i="4688" s="1"/>
  <c r="I33" i="4688"/>
  <c r="AY21" i="4688" s="1"/>
  <c r="AM33" i="4688"/>
  <c r="CA21" i="4688" s="1"/>
  <c r="AK33" i="4688"/>
  <c r="BY21" i="4688" s="1"/>
  <c r="U23" i="4678"/>
  <c r="AL33" i="4688"/>
  <c r="BZ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F25" i="4688"/>
  <c r="AK25" i="4688"/>
  <c r="Z25" i="4688"/>
  <c r="U25" i="4688"/>
  <c r="P25" i="4688"/>
  <c r="J25" i="4688"/>
  <c r="G25" i="4688"/>
  <c r="D25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<sst xmlns="http://schemas.openxmlformats.org/spreadsheetml/2006/main" count="681" uniqueCount="153">
  <si>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</si>
  <si>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</si>
  <si>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</si>
  <si>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</si>
  <si>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</si>
  <si>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</si>
  <si>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</si>
  <si>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</si>
  <si>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</si>
  <si>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</si>
  <si>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</si>
  <si>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</si>
  <si>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</si>
  <si>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</si>
  <si>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</si>
  <si>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</si>
  <si>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</si>
  <si>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</si>
  <si>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</si>
  <si>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</si>
  <si>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</si>
  <si>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</si>
  <si>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</si>
  <si>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</si>
  <si>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</si>
  <si>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</si>
  <si>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</si>
  <si>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</si>
  <si>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</si>
  <si>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</si>
  <si>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</si>
  <si>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</si>
  <si>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</si>
  <si>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</si>
  <si>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</si>
  <si>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</si>
  <si>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</si>
  <si>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</si>
  <si>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</si>
  <si>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</si>
  <si>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</si>
  <si>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</si>
  <si>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</si>
  <si>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</si>
  <si>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</si>
  <si>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</si>
  <si>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</si>
  <si>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</si>
  <si>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</si>
  <si>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</si>
  <si>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</si>
  <si>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</si>
  <si>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</si>
  <si>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</si>
  <si>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</si>
  <si>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</si>
  <si>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</si>
  <si>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</si>
  <si>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</si>
  <si>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</si>
  <si>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</si>
  <si>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</si>
  <si>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</si>
  <si>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</si>
  <si>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</si>
  <si>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</si>
  <si>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</si>
  <si>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</si>
  <si>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</si>
  <si>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</si>
  <si>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</si>
  <si>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</si>
  <si>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</si>
  <si>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</si>
  <si>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</si>
  <si>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</si>
  <si>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</si>
  <si>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</si>
  <si>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</si>
  <si>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</si>
  <si>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</si>
  <si>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</si>
  <si>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</si>
  <si>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</si>
  <si>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</si>
  <si>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</si>
  <si>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</si>
  <si>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</si>
  <si>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</si>
  <si>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</si>
  <si>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</si>
  <si>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</si>
  <si>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</si>
  <si>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</si>
  <si>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</si>
  <si>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</si>
  <si>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</si>
  <si>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</si>
  <si>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</si>
  <si>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</si>
  <si>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</si>
  <si>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</si>
  <si>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</si>
  <si>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</si>
  <si>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</si>
  <si>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</si>
  <si>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</si>
  <si>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</si>
  <si>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</si>
  <si>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</si>
  <si>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</si>
  <si>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</si>
  <si>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</si>
  <si>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</si>
  <si>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</si>
  <si>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</si>
  <si>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</si>
  <si>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</si>
  <si>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</si>
  <si>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</si>
  <si>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</si>
  <si>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</si>
  <si>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</si>
  <si>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</si>
  <si>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</si>
  <si>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</si>
  <si>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</si>
  <si>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</si>
  <si>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</si>
  <si>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</si>
  <si>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</si>
  <si>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</si>
  <si>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</si>
  <si>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</si>
  <si>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</si>
  <si>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</si>
  <si>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</si>
  <si>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</si>
  <si>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</si>
  <si>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</si>
  <si>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</si>
  <si>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</si>
  <si>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</si>
  <si>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</si>
  <si>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</si>
  <si>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</si>
  <si>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</si>
  <si>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</si>
  <si>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CALLE40 X CARRERA38</t>
  </si>
  <si>
    <t>JULIO VASQUEZ</t>
  </si>
  <si>
    <t xml:space="preserve">VOL MAX </t>
  </si>
  <si>
    <t>JHONNY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</si>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</sst>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120.5</c:v>
                </c:pt>
                <c:pt idx="1">
                  <c:v>102.5</c:v>
                </c:pt>
                <c:pt idx="2">
                  <c:v>116.5</c:v>
                </c:pt>
                <c:pt idx="3">
                  <c:v>111.5</c:v>
                </c:pt>
                <c:pt idx="4">
                  <c:v>108.5</c:v>
                </c:pt>
                <c:pt idx="5">
                  <c:v>144</c:v>
                </c:pt>
                <c:pt idx="6">
                  <c:v>121.5</c:v>
                </c:pt>
                <c:pt idx="7">
                  <c:v>133.5</c:v>
                </c:pt>
                <c:pt idx="8">
                  <c:v>138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44768"/>
        <c:axId val="73760768"/>
      </c:barChart>
      <c:catAx>
        <c:axId val="7374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6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76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4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6E-2"/>
          <c:y val="0.22875963005278591"/>
          <c:w val="0.908471157348178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373</c:v>
                </c:pt>
                <c:pt idx="1">
                  <c:v>399.5</c:v>
                </c:pt>
                <c:pt idx="2">
                  <c:v>413.5</c:v>
                </c:pt>
                <c:pt idx="3">
                  <c:v>419</c:v>
                </c:pt>
                <c:pt idx="4">
                  <c:v>383.5</c:v>
                </c:pt>
                <c:pt idx="5">
                  <c:v>468</c:v>
                </c:pt>
                <c:pt idx="6">
                  <c:v>430</c:v>
                </c:pt>
                <c:pt idx="7">
                  <c:v>445</c:v>
                </c:pt>
                <c:pt idx="8">
                  <c:v>443</c:v>
                </c:pt>
                <c:pt idx="9">
                  <c:v>441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28704"/>
        <c:axId val="77932032"/>
      </c:barChart>
      <c:catAx>
        <c:axId val="7792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2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479.5</c:v>
                </c:pt>
                <c:pt idx="1">
                  <c:v>541.5</c:v>
                </c:pt>
                <c:pt idx="2">
                  <c:v>518</c:v>
                </c:pt>
                <c:pt idx="3">
                  <c:v>533.5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55840"/>
        <c:axId val="78127104"/>
      </c:barChart>
      <c:catAx>
        <c:axId val="7795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2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5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465.5</c:v>
                </c:pt>
                <c:pt idx="1">
                  <c:v>487.5</c:v>
                </c:pt>
                <c:pt idx="2">
                  <c:v>502</c:v>
                </c:pt>
                <c:pt idx="3">
                  <c:v>495</c:v>
                </c:pt>
                <c:pt idx="4">
                  <c:v>454</c:v>
                </c:pt>
                <c:pt idx="5">
                  <c:v>482.5</c:v>
                </c:pt>
                <c:pt idx="6">
                  <c:v>468.5</c:v>
                </c:pt>
                <c:pt idx="7">
                  <c:v>417</c:v>
                </c:pt>
                <c:pt idx="8">
                  <c:v>303</c:v>
                </c:pt>
                <c:pt idx="9">
                  <c:v>377</c:v>
                </c:pt>
                <c:pt idx="10">
                  <c:v>310</c:v>
                </c:pt>
                <c:pt idx="11">
                  <c:v>419</c:v>
                </c:pt>
                <c:pt idx="12">
                  <c:v>431</c:v>
                </c:pt>
                <c:pt idx="13">
                  <c:v>414</c:v>
                </c:pt>
                <c:pt idx="14">
                  <c:v>426</c:v>
                </c:pt>
                <c:pt idx="15">
                  <c:v>479.5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134272"/>
        <c:axId val="78158080"/>
      </c:barChart>
      <c:catAx>
        <c:axId val="781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78"/>
              <c:y val="0.86624473229975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5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3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451</c:v>
                </c:pt>
                <c:pt idx="4">
                  <c:v>439</c:v>
                </c:pt>
                <c:pt idx="5">
                  <c:v>480.5</c:v>
                </c:pt>
                <c:pt idx="6">
                  <c:v>485.5</c:v>
                </c:pt>
                <c:pt idx="7">
                  <c:v>507.5</c:v>
                </c:pt>
                <c:pt idx="8">
                  <c:v>537</c:v>
                </c:pt>
                <c:pt idx="9">
                  <c:v>518</c:v>
                </c:pt>
                <c:pt idx="13">
                  <c:v>707</c:v>
                </c:pt>
                <c:pt idx="14">
                  <c:v>719.5</c:v>
                </c:pt>
                <c:pt idx="15">
                  <c:v>684</c:v>
                </c:pt>
                <c:pt idx="16">
                  <c:v>670</c:v>
                </c:pt>
                <c:pt idx="17">
                  <c:v>640</c:v>
                </c:pt>
                <c:pt idx="18">
                  <c:v>518.5</c:v>
                </c:pt>
                <c:pt idx="19">
                  <c:v>501.5</c:v>
                </c:pt>
                <c:pt idx="20">
                  <c:v>381</c:v>
                </c:pt>
                <c:pt idx="21">
                  <c:v>347.5</c:v>
                </c:pt>
                <c:pt idx="22">
                  <c:v>443.5</c:v>
                </c:pt>
                <c:pt idx="23">
                  <c:v>457</c:v>
                </c:pt>
                <c:pt idx="24">
                  <c:v>547.5</c:v>
                </c:pt>
                <c:pt idx="25">
                  <c:v>606</c:v>
                </c:pt>
                <c:pt idx="29">
                  <c:v>710</c:v>
                </c:pt>
                <c:pt idx="30">
                  <c:v>546.5</c:v>
                </c:pt>
                <c:pt idx="31">
                  <c:v>346.5</c:v>
                </c:pt>
                <c:pt idx="32">
                  <c:v>179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567</c:v>
                </c:pt>
                <c:pt idx="4">
                  <c:v>538</c:v>
                </c:pt>
                <c:pt idx="5">
                  <c:v>547</c:v>
                </c:pt>
                <c:pt idx="6">
                  <c:v>551</c:v>
                </c:pt>
                <c:pt idx="7">
                  <c:v>542.5</c:v>
                </c:pt>
                <c:pt idx="8">
                  <c:v>587.5</c:v>
                </c:pt>
                <c:pt idx="9">
                  <c:v>551.5</c:v>
                </c:pt>
                <c:pt idx="13">
                  <c:v>562.5</c:v>
                </c:pt>
                <c:pt idx="14">
                  <c:v>581</c:v>
                </c:pt>
                <c:pt idx="15">
                  <c:v>581</c:v>
                </c:pt>
                <c:pt idx="16">
                  <c:v>587</c:v>
                </c:pt>
                <c:pt idx="17">
                  <c:v>566</c:v>
                </c:pt>
                <c:pt idx="18">
                  <c:v>531.5</c:v>
                </c:pt>
                <c:pt idx="19">
                  <c:v>507</c:v>
                </c:pt>
                <c:pt idx="20">
                  <c:v>480.5</c:v>
                </c:pt>
                <c:pt idx="21">
                  <c:v>481</c:v>
                </c:pt>
                <c:pt idx="22">
                  <c:v>505</c:v>
                </c:pt>
                <c:pt idx="23">
                  <c:v>527</c:v>
                </c:pt>
                <c:pt idx="24">
                  <c:v>538.5</c:v>
                </c:pt>
                <c:pt idx="25">
                  <c:v>531.5</c:v>
                </c:pt>
                <c:pt idx="29">
                  <c:v>642.5</c:v>
                </c:pt>
                <c:pt idx="30">
                  <c:v>487</c:v>
                </c:pt>
                <c:pt idx="31">
                  <c:v>336</c:v>
                </c:pt>
                <c:pt idx="32">
                  <c:v>172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587</c:v>
                </c:pt>
                <c:pt idx="4">
                  <c:v>638.5</c:v>
                </c:pt>
                <c:pt idx="5">
                  <c:v>656.5</c:v>
                </c:pt>
                <c:pt idx="6">
                  <c:v>664</c:v>
                </c:pt>
                <c:pt idx="7">
                  <c:v>676.5</c:v>
                </c:pt>
                <c:pt idx="8">
                  <c:v>661.5</c:v>
                </c:pt>
                <c:pt idx="9">
                  <c:v>689.5</c:v>
                </c:pt>
                <c:pt idx="13">
                  <c:v>680.5</c:v>
                </c:pt>
                <c:pt idx="14">
                  <c:v>638</c:v>
                </c:pt>
                <c:pt idx="15">
                  <c:v>668.5</c:v>
                </c:pt>
                <c:pt idx="16">
                  <c:v>643</c:v>
                </c:pt>
                <c:pt idx="17">
                  <c:v>616</c:v>
                </c:pt>
                <c:pt idx="18">
                  <c:v>621</c:v>
                </c:pt>
                <c:pt idx="19">
                  <c:v>557</c:v>
                </c:pt>
                <c:pt idx="20">
                  <c:v>545.5</c:v>
                </c:pt>
                <c:pt idx="21">
                  <c:v>580.5</c:v>
                </c:pt>
                <c:pt idx="22">
                  <c:v>588.5</c:v>
                </c:pt>
                <c:pt idx="23">
                  <c:v>590</c:v>
                </c:pt>
                <c:pt idx="24">
                  <c:v>604</c:v>
                </c:pt>
                <c:pt idx="25">
                  <c:v>613</c:v>
                </c:pt>
                <c:pt idx="29">
                  <c:v>720</c:v>
                </c:pt>
                <c:pt idx="30">
                  <c:v>559.5</c:v>
                </c:pt>
                <c:pt idx="31">
                  <c:v>369</c:v>
                </c:pt>
                <c:pt idx="32">
                  <c:v>182.5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1605</c:v>
                </c:pt>
                <c:pt idx="4">
                  <c:v>1615.5</c:v>
                </c:pt>
                <c:pt idx="5">
                  <c:v>1684</c:v>
                </c:pt>
                <c:pt idx="6">
                  <c:v>1700.5</c:v>
                </c:pt>
                <c:pt idx="7">
                  <c:v>1726.5</c:v>
                </c:pt>
                <c:pt idx="8">
                  <c:v>1786</c:v>
                </c:pt>
                <c:pt idx="9">
                  <c:v>1759</c:v>
                </c:pt>
                <c:pt idx="13">
                  <c:v>1950</c:v>
                </c:pt>
                <c:pt idx="14">
                  <c:v>1938.5</c:v>
                </c:pt>
                <c:pt idx="15">
                  <c:v>1933.5</c:v>
                </c:pt>
                <c:pt idx="16">
                  <c:v>1900</c:v>
                </c:pt>
                <c:pt idx="17">
                  <c:v>1822</c:v>
                </c:pt>
                <c:pt idx="18">
                  <c:v>1671</c:v>
                </c:pt>
                <c:pt idx="19">
                  <c:v>1565.5</c:v>
                </c:pt>
                <c:pt idx="20">
                  <c:v>1407</c:v>
                </c:pt>
                <c:pt idx="21">
                  <c:v>1409</c:v>
                </c:pt>
                <c:pt idx="22">
                  <c:v>1537</c:v>
                </c:pt>
                <c:pt idx="23">
                  <c:v>1574</c:v>
                </c:pt>
                <c:pt idx="24">
                  <c:v>1690</c:v>
                </c:pt>
                <c:pt idx="25">
                  <c:v>1750.5</c:v>
                </c:pt>
                <c:pt idx="29">
                  <c:v>2072.5</c:v>
                </c:pt>
                <c:pt idx="30">
                  <c:v>1593</c:v>
                </c:pt>
                <c:pt idx="31">
                  <c:v>1051.5</c:v>
                </c:pt>
                <c:pt idx="32">
                  <c:v>533.5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35840"/>
        <c:axId val="67641728"/>
      </c:lineChart>
      <c:catAx>
        <c:axId val="67635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6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41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635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44" r="0.750000000000002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165</c:v>
                </c:pt>
                <c:pt idx="1">
                  <c:v>185.5</c:v>
                </c:pt>
                <c:pt idx="2">
                  <c:v>178</c:v>
                </c:pt>
                <c:pt idx="3">
                  <c:v>178.5</c:v>
                </c:pt>
                <c:pt idx="4">
                  <c:v>177.5</c:v>
                </c:pt>
                <c:pt idx="5">
                  <c:v>150</c:v>
                </c:pt>
                <c:pt idx="6">
                  <c:v>164</c:v>
                </c:pt>
                <c:pt idx="7">
                  <c:v>148.5</c:v>
                </c:pt>
                <c:pt idx="8">
                  <c:v>56</c:v>
                </c:pt>
                <c:pt idx="9">
                  <c:v>133</c:v>
                </c:pt>
                <c:pt idx="10">
                  <c:v>43.5</c:v>
                </c:pt>
                <c:pt idx="11">
                  <c:v>115</c:v>
                </c:pt>
                <c:pt idx="12">
                  <c:v>152</c:v>
                </c:pt>
                <c:pt idx="13">
                  <c:v>146.5</c:v>
                </c:pt>
                <c:pt idx="14">
                  <c:v>134</c:v>
                </c:pt>
                <c:pt idx="15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72032"/>
        <c:axId val="75639040"/>
      </c:barChart>
      <c:catAx>
        <c:axId val="7377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3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7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163.5</c:v>
                </c:pt>
                <c:pt idx="1">
                  <c:v>200</c:v>
                </c:pt>
                <c:pt idx="2">
                  <c:v>167.5</c:v>
                </c:pt>
                <c:pt idx="3">
                  <c:v>179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62848"/>
        <c:axId val="75969280"/>
      </c:barChart>
      <c:catAx>
        <c:axId val="756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6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133</c:v>
                </c:pt>
                <c:pt idx="1">
                  <c:v>154</c:v>
                </c:pt>
                <c:pt idx="2">
                  <c:v>135</c:v>
                </c:pt>
                <c:pt idx="3">
                  <c:v>145</c:v>
                </c:pt>
                <c:pt idx="4">
                  <c:v>104</c:v>
                </c:pt>
                <c:pt idx="5">
                  <c:v>163</c:v>
                </c:pt>
                <c:pt idx="6">
                  <c:v>139</c:v>
                </c:pt>
                <c:pt idx="7">
                  <c:v>136.5</c:v>
                </c:pt>
                <c:pt idx="8">
                  <c:v>149</c:v>
                </c:pt>
                <c:pt idx="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66496"/>
        <c:axId val="75869568"/>
      </c:barChart>
      <c:catAx>
        <c:axId val="758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6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6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6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155.5</c:v>
                </c:pt>
                <c:pt idx="1">
                  <c:v>151</c:v>
                </c:pt>
                <c:pt idx="2">
                  <c:v>164</c:v>
                </c:pt>
                <c:pt idx="3">
                  <c:v>172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89280"/>
        <c:axId val="75913088"/>
      </c:barChart>
      <c:catAx>
        <c:axId val="7588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1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8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01"/>
          <c:y val="3.2258064516129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4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137</c:v>
                </c:pt>
                <c:pt idx="1">
                  <c:v>135</c:v>
                </c:pt>
                <c:pt idx="2">
                  <c:v>136</c:v>
                </c:pt>
                <c:pt idx="3">
                  <c:v>154.5</c:v>
                </c:pt>
                <c:pt idx="4">
                  <c:v>155.5</c:v>
                </c:pt>
                <c:pt idx="5">
                  <c:v>135</c:v>
                </c:pt>
                <c:pt idx="6">
                  <c:v>142</c:v>
                </c:pt>
                <c:pt idx="7">
                  <c:v>133.5</c:v>
                </c:pt>
                <c:pt idx="8">
                  <c:v>121</c:v>
                </c:pt>
                <c:pt idx="9">
                  <c:v>110.5</c:v>
                </c:pt>
                <c:pt idx="10">
                  <c:v>115.5</c:v>
                </c:pt>
                <c:pt idx="11">
                  <c:v>134</c:v>
                </c:pt>
                <c:pt idx="12">
                  <c:v>145</c:v>
                </c:pt>
                <c:pt idx="13">
                  <c:v>132.5</c:v>
                </c:pt>
                <c:pt idx="14">
                  <c:v>127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45088"/>
        <c:axId val="76034432"/>
      </c:barChart>
      <c:catAx>
        <c:axId val="7594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3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4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119.5</c:v>
                </c:pt>
                <c:pt idx="1">
                  <c:v>143</c:v>
                </c:pt>
                <c:pt idx="2">
                  <c:v>162</c:v>
                </c:pt>
                <c:pt idx="3">
                  <c:v>162.5</c:v>
                </c:pt>
                <c:pt idx="4">
                  <c:v>171</c:v>
                </c:pt>
                <c:pt idx="5">
                  <c:v>161</c:v>
                </c:pt>
                <c:pt idx="6">
                  <c:v>169.5</c:v>
                </c:pt>
                <c:pt idx="7">
                  <c:v>175</c:v>
                </c:pt>
                <c:pt idx="8">
                  <c:v>156</c:v>
                </c:pt>
                <c:pt idx="9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48544"/>
        <c:axId val="77584640"/>
      </c:barChart>
      <c:catAx>
        <c:axId val="77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8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8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4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160.5</c:v>
                </c:pt>
                <c:pt idx="1">
                  <c:v>190.5</c:v>
                </c:pt>
                <c:pt idx="2">
                  <c:v>186.5</c:v>
                </c:pt>
                <c:pt idx="3">
                  <c:v>182.5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61696"/>
        <c:axId val="77685504"/>
      </c:barChart>
      <c:catAx>
        <c:axId val="776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8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8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1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63E-2"/>
          <c:y val="0.21153978578091137"/>
          <c:w val="0.92653184328741933"/>
          <c:h val="0.500003130027604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163.5</c:v>
                </c:pt>
                <c:pt idx="1">
                  <c:v>167</c:v>
                </c:pt>
                <c:pt idx="2">
                  <c:v>188</c:v>
                </c:pt>
                <c:pt idx="3">
                  <c:v>162</c:v>
                </c:pt>
                <c:pt idx="4">
                  <c:v>121</c:v>
                </c:pt>
                <c:pt idx="5">
                  <c:v>197.5</c:v>
                </c:pt>
                <c:pt idx="6">
                  <c:v>162.5</c:v>
                </c:pt>
                <c:pt idx="7">
                  <c:v>135</c:v>
                </c:pt>
                <c:pt idx="8">
                  <c:v>126</c:v>
                </c:pt>
                <c:pt idx="9">
                  <c:v>133.5</c:v>
                </c:pt>
                <c:pt idx="10">
                  <c:v>151</c:v>
                </c:pt>
                <c:pt idx="11">
                  <c:v>170</c:v>
                </c:pt>
                <c:pt idx="12">
                  <c:v>134</c:v>
                </c:pt>
                <c:pt idx="13">
                  <c:v>135</c:v>
                </c:pt>
                <c:pt idx="14">
                  <c:v>165</c:v>
                </c:pt>
                <c:pt idx="15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00128"/>
        <c:axId val="78003200"/>
      </c:barChart>
      <c:catAx>
        <c:axId val="7800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0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0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0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33" r="0.750000000000002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148</v>
      </c>
      <c r="E5" s="175"/>
      <c r="F5" s="175"/>
      <c r="G5" s="175"/>
      <c r="H5" s="175"/>
      <c r="I5" s="165" t="s">
        <v>53</v>
      </c>
      <c r="J5" s="165"/>
      <c r="K5" s="165"/>
      <c r="L5" s="176">
        <v>1130</v>
      </c>
      <c r="M5" s="176"/>
      <c r="N5" s="176"/>
      <c r="O5" s="12"/>
      <c r="P5" s="165" t="s">
        <v>57</v>
      </c>
      <c r="Q5" s="165"/>
      <c r="R5" s="165"/>
      <c r="S5" s="174" t="s">
        <v>62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44103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</v>
      </c>
      <c r="C10" s="46">
        <v>56</v>
      </c>
      <c r="D10" s="46">
        <v>29</v>
      </c>
      <c r="E10" s="46">
        <v>2</v>
      </c>
      <c r="F10" s="6">
        <f t="shared" ref="F10:F22" si="0">B10*0.5+C10*1+D10*2+E10*2.5</f>
        <v>120.5</v>
      </c>
      <c r="G10" s="2"/>
      <c r="H10" s="19" t="s">
        <v>4</v>
      </c>
      <c r="I10" s="46">
        <v>3</v>
      </c>
      <c r="J10" s="46">
        <v>111</v>
      </c>
      <c r="K10" s="46">
        <v>23</v>
      </c>
      <c r="L10" s="46">
        <v>8</v>
      </c>
      <c r="M10" s="6">
        <f t="shared" ref="M10:M22" si="1">I10*0.5+J10*1+K10*2+L10*2.5</f>
        <v>178.5</v>
      </c>
      <c r="N10" s="9">
        <f>F20+F21+F22+M10</f>
        <v>707</v>
      </c>
      <c r="O10" s="19" t="s">
        <v>43</v>
      </c>
      <c r="P10" s="46">
        <v>7</v>
      </c>
      <c r="Q10" s="46">
        <v>116</v>
      </c>
      <c r="R10" s="46">
        <v>17</v>
      </c>
      <c r="S10" s="46">
        <v>4</v>
      </c>
      <c r="T10" s="6">
        <f t="shared" ref="T10:T21" si="2">P10*0.5+Q10*1+R10*2+S10*2.5</f>
        <v>163.5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47</v>
      </c>
      <c r="D11" s="46">
        <v>25</v>
      </c>
      <c r="E11" s="46">
        <v>2</v>
      </c>
      <c r="F11" s="6">
        <f t="shared" si="0"/>
        <v>102.5</v>
      </c>
      <c r="G11" s="2"/>
      <c r="H11" s="19" t="s">
        <v>5</v>
      </c>
      <c r="I11" s="46">
        <v>8</v>
      </c>
      <c r="J11" s="46">
        <v>114</v>
      </c>
      <c r="K11" s="46">
        <v>26</v>
      </c>
      <c r="L11" s="46">
        <v>3</v>
      </c>
      <c r="M11" s="6">
        <f t="shared" si="1"/>
        <v>177.5</v>
      </c>
      <c r="N11" s="9">
        <f>F21+F22+M10+M11</f>
        <v>719.5</v>
      </c>
      <c r="O11" s="19" t="s">
        <v>44</v>
      </c>
      <c r="P11" s="46">
        <v>4</v>
      </c>
      <c r="Q11" s="46">
        <v>134</v>
      </c>
      <c r="R11" s="46">
        <v>22</v>
      </c>
      <c r="S11" s="46">
        <v>8</v>
      </c>
      <c r="T11" s="6">
        <f t="shared" si="2"/>
        <v>200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52</v>
      </c>
      <c r="D12" s="46">
        <v>24</v>
      </c>
      <c r="E12" s="46">
        <v>6</v>
      </c>
      <c r="F12" s="6">
        <f t="shared" si="0"/>
        <v>116.5</v>
      </c>
      <c r="G12" s="2"/>
      <c r="H12" s="19" t="s">
        <v>6</v>
      </c>
      <c r="I12" s="46">
        <v>3</v>
      </c>
      <c r="J12" s="46">
        <v>94</v>
      </c>
      <c r="K12" s="46">
        <v>21</v>
      </c>
      <c r="L12" s="46">
        <v>5</v>
      </c>
      <c r="M12" s="6">
        <f t="shared" si="1"/>
        <v>150</v>
      </c>
      <c r="N12" s="2">
        <f>F22+M10+M11+M12</f>
        <v>684</v>
      </c>
      <c r="O12" s="19" t="s">
        <v>32</v>
      </c>
      <c r="P12" s="46">
        <v>8</v>
      </c>
      <c r="Q12" s="46">
        <v>104</v>
      </c>
      <c r="R12" s="46">
        <v>21</v>
      </c>
      <c r="S12" s="46">
        <v>7</v>
      </c>
      <c r="T12" s="6">
        <f t="shared" si="2"/>
        <v>167.5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45</v>
      </c>
      <c r="D13" s="46">
        <v>31</v>
      </c>
      <c r="E13" s="46">
        <v>1</v>
      </c>
      <c r="F13" s="6">
        <f t="shared" si="0"/>
        <v>111.5</v>
      </c>
      <c r="G13" s="2">
        <f t="shared" ref="G13:G19" si="3">F10+F11+F12+F13</f>
        <v>451</v>
      </c>
      <c r="H13" s="19" t="s">
        <v>7</v>
      </c>
      <c r="I13" s="46">
        <v>6</v>
      </c>
      <c r="J13" s="46">
        <v>97</v>
      </c>
      <c r="K13" s="46">
        <v>27</v>
      </c>
      <c r="L13" s="46">
        <v>4</v>
      </c>
      <c r="M13" s="6">
        <f t="shared" si="1"/>
        <v>164</v>
      </c>
      <c r="N13" s="2">
        <f t="shared" ref="N13:N18" si="4">M10+M11+M12+M13</f>
        <v>670</v>
      </c>
      <c r="O13" s="19" t="s">
        <v>33</v>
      </c>
      <c r="P13" s="46">
        <v>4</v>
      </c>
      <c r="Q13" s="46">
        <v>117</v>
      </c>
      <c r="R13" s="46">
        <v>25</v>
      </c>
      <c r="S13" s="46">
        <v>4</v>
      </c>
      <c r="T13" s="6">
        <f t="shared" si="2"/>
        <v>179</v>
      </c>
      <c r="U13" s="2">
        <f t="shared" ref="U13:U21" si="5">T10+T11+T12+T13</f>
        <v>710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52</v>
      </c>
      <c r="D14" s="46">
        <v>24</v>
      </c>
      <c r="E14" s="46">
        <v>3</v>
      </c>
      <c r="F14" s="6">
        <f t="shared" si="0"/>
        <v>108.5</v>
      </c>
      <c r="G14" s="2">
        <f t="shared" si="3"/>
        <v>439</v>
      </c>
      <c r="H14" s="19" t="s">
        <v>9</v>
      </c>
      <c r="I14" s="46">
        <v>3</v>
      </c>
      <c r="J14" s="46">
        <v>84</v>
      </c>
      <c r="K14" s="46">
        <v>29</v>
      </c>
      <c r="L14" s="46">
        <v>2</v>
      </c>
      <c r="M14" s="6">
        <f t="shared" si="1"/>
        <v>148.5</v>
      </c>
      <c r="N14" s="2">
        <f t="shared" si="4"/>
        <v>640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546.5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65</v>
      </c>
      <c r="D15" s="46">
        <v>29</v>
      </c>
      <c r="E15" s="46">
        <v>8</v>
      </c>
      <c r="F15" s="6">
        <f t="shared" si="0"/>
        <v>144</v>
      </c>
      <c r="G15" s="2">
        <f t="shared" si="3"/>
        <v>480.5</v>
      </c>
      <c r="H15" s="19" t="s">
        <v>12</v>
      </c>
      <c r="I15" s="46">
        <v>4</v>
      </c>
      <c r="J15" s="46">
        <v>5</v>
      </c>
      <c r="K15" s="46">
        <v>22</v>
      </c>
      <c r="L15" s="46">
        <v>2</v>
      </c>
      <c r="M15" s="6">
        <f t="shared" si="1"/>
        <v>56</v>
      </c>
      <c r="N15" s="2">
        <f t="shared" si="4"/>
        <v>518.5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346.5</v>
      </c>
      <c r="AB15" s="81">
        <v>262</v>
      </c>
    </row>
    <row r="16" spans="1:28" ht="24" customHeight="1" x14ac:dyDescent="0.2">
      <c r="A16" s="18" t="s">
        <v>39</v>
      </c>
      <c r="B16" s="46">
        <v>5</v>
      </c>
      <c r="C16" s="46">
        <v>59</v>
      </c>
      <c r="D16" s="46">
        <v>25</v>
      </c>
      <c r="E16" s="46">
        <v>4</v>
      </c>
      <c r="F16" s="6">
        <f t="shared" si="0"/>
        <v>121.5</v>
      </c>
      <c r="G16" s="2">
        <f t="shared" si="3"/>
        <v>485.5</v>
      </c>
      <c r="H16" s="19" t="s">
        <v>15</v>
      </c>
      <c r="I16" s="46">
        <v>5</v>
      </c>
      <c r="J16" s="46">
        <v>82</v>
      </c>
      <c r="K16" s="46">
        <v>23</v>
      </c>
      <c r="L16" s="46">
        <v>1</v>
      </c>
      <c r="M16" s="6">
        <f t="shared" si="1"/>
        <v>133</v>
      </c>
      <c r="N16" s="2">
        <f t="shared" si="4"/>
        <v>501.5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179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56</v>
      </c>
      <c r="D17" s="46">
        <v>29</v>
      </c>
      <c r="E17" s="46">
        <v>7</v>
      </c>
      <c r="F17" s="6">
        <f t="shared" si="0"/>
        <v>133.5</v>
      </c>
      <c r="G17" s="2">
        <f t="shared" si="3"/>
        <v>507.5</v>
      </c>
      <c r="H17" s="19" t="s">
        <v>18</v>
      </c>
      <c r="I17" s="46">
        <v>1</v>
      </c>
      <c r="J17" s="46">
        <v>4</v>
      </c>
      <c r="K17" s="46">
        <v>17</v>
      </c>
      <c r="L17" s="46">
        <v>2</v>
      </c>
      <c r="M17" s="6">
        <f t="shared" si="1"/>
        <v>43.5</v>
      </c>
      <c r="N17" s="2">
        <f t="shared" si="4"/>
        <v>381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70</v>
      </c>
      <c r="D18" s="46">
        <v>23</v>
      </c>
      <c r="E18" s="46">
        <v>8</v>
      </c>
      <c r="F18" s="6">
        <f t="shared" si="0"/>
        <v>138</v>
      </c>
      <c r="G18" s="2">
        <f t="shared" si="3"/>
        <v>537</v>
      </c>
      <c r="H18" s="19" t="s">
        <v>20</v>
      </c>
      <c r="I18" s="46">
        <v>3</v>
      </c>
      <c r="J18" s="46">
        <v>68</v>
      </c>
      <c r="K18" s="46">
        <v>19</v>
      </c>
      <c r="L18" s="46">
        <v>3</v>
      </c>
      <c r="M18" s="6">
        <f t="shared" si="1"/>
        <v>115</v>
      </c>
      <c r="N18" s="2">
        <f t="shared" si="4"/>
        <v>347.5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67</v>
      </c>
      <c r="D19" s="47">
        <v>21</v>
      </c>
      <c r="E19" s="47">
        <v>5</v>
      </c>
      <c r="F19" s="7">
        <f t="shared" si="0"/>
        <v>125</v>
      </c>
      <c r="G19" s="3">
        <f t="shared" si="3"/>
        <v>518</v>
      </c>
      <c r="H19" s="20" t="s">
        <v>22</v>
      </c>
      <c r="I19" s="45">
        <v>5</v>
      </c>
      <c r="J19" s="45">
        <v>87</v>
      </c>
      <c r="K19" s="45">
        <v>25</v>
      </c>
      <c r="L19" s="45">
        <v>5</v>
      </c>
      <c r="M19" s="6">
        <f t="shared" si="1"/>
        <v>152</v>
      </c>
      <c r="N19" s="2">
        <f>M16+M17+M18+M19</f>
        <v>443.5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8</v>
      </c>
      <c r="C20" s="45">
        <v>97</v>
      </c>
      <c r="D20" s="45">
        <v>27</v>
      </c>
      <c r="E20" s="45">
        <v>4</v>
      </c>
      <c r="F20" s="8">
        <f t="shared" si="0"/>
        <v>165</v>
      </c>
      <c r="G20" s="35"/>
      <c r="H20" s="19" t="s">
        <v>24</v>
      </c>
      <c r="I20" s="46">
        <v>4</v>
      </c>
      <c r="J20" s="46">
        <v>84</v>
      </c>
      <c r="K20" s="46">
        <v>19</v>
      </c>
      <c r="L20" s="46">
        <v>9</v>
      </c>
      <c r="M20" s="8">
        <f t="shared" si="1"/>
        <v>146.5</v>
      </c>
      <c r="N20" s="2">
        <f>M17+M18+M19+M20</f>
        <v>457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112</v>
      </c>
      <c r="D21" s="46">
        <v>24</v>
      </c>
      <c r="E21" s="46">
        <v>9</v>
      </c>
      <c r="F21" s="6">
        <f t="shared" si="0"/>
        <v>185.5</v>
      </c>
      <c r="G21" s="36"/>
      <c r="H21" s="20" t="s">
        <v>25</v>
      </c>
      <c r="I21" s="46">
        <v>1</v>
      </c>
      <c r="J21" s="46">
        <v>78</v>
      </c>
      <c r="K21" s="46">
        <v>19</v>
      </c>
      <c r="L21" s="46">
        <v>7</v>
      </c>
      <c r="M21" s="6">
        <f t="shared" si="1"/>
        <v>134</v>
      </c>
      <c r="N21" s="2">
        <f>M18+M19+M20+M21</f>
        <v>547.5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107</v>
      </c>
      <c r="D22" s="46">
        <v>21</v>
      </c>
      <c r="E22" s="46">
        <v>11</v>
      </c>
      <c r="F22" s="6">
        <f t="shared" si="0"/>
        <v>178</v>
      </c>
      <c r="G22" s="2"/>
      <c r="H22" s="21" t="s">
        <v>26</v>
      </c>
      <c r="I22" s="47">
        <v>3</v>
      </c>
      <c r="J22" s="47">
        <v>111</v>
      </c>
      <c r="K22" s="47">
        <v>23</v>
      </c>
      <c r="L22" s="47">
        <v>6</v>
      </c>
      <c r="M22" s="6">
        <f t="shared" si="1"/>
        <v>173.5</v>
      </c>
      <c r="N22" s="3">
        <f>M19+M20+M21+M22</f>
        <v>606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537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719.5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710</v>
      </c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86</v>
      </c>
      <c r="G24" s="88"/>
      <c r="H24" s="183"/>
      <c r="I24" s="184"/>
      <c r="J24" s="82" t="s">
        <v>72</v>
      </c>
      <c r="K24" s="86"/>
      <c r="L24" s="86"/>
      <c r="M24" s="87" t="s">
        <v>63</v>
      </c>
      <c r="N24" s="88"/>
      <c r="O24" s="183"/>
      <c r="P24" s="184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18" sqref="G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2" t="str">
        <f>'G-1'!D5:H5</f>
        <v>CALLE40 X CARRERA38</v>
      </c>
      <c r="E5" s="202"/>
      <c r="F5" s="202"/>
      <c r="G5" s="202"/>
      <c r="H5" s="202"/>
      <c r="I5" s="197" t="s">
        <v>53</v>
      </c>
      <c r="J5" s="197"/>
      <c r="K5" s="197"/>
      <c r="L5" s="176">
        <f>'G-1'!L5:N5</f>
        <v>1130</v>
      </c>
      <c r="M5" s="176"/>
      <c r="N5" s="176"/>
      <c r="O5" s="50"/>
      <c r="P5" s="197" t="s">
        <v>57</v>
      </c>
      <c r="Q5" s="197"/>
      <c r="R5" s="197"/>
      <c r="S5" s="176" t="s">
        <v>134</v>
      </c>
      <c r="T5" s="176"/>
      <c r="U5" s="176"/>
    </row>
    <row r="6" spans="1:28" ht="12.75" customHeight="1" x14ac:dyDescent="0.2">
      <c r="A6" s="197" t="s">
        <v>55</v>
      </c>
      <c r="B6" s="197"/>
      <c r="C6" s="197"/>
      <c r="D6" s="200" t="s">
        <v>151</v>
      </c>
      <c r="E6" s="200"/>
      <c r="F6" s="200"/>
      <c r="G6" s="200"/>
      <c r="H6" s="20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3">
        <f>'G-1'!S6:U6</f>
        <v>44103</v>
      </c>
      <c r="T6" s="203"/>
      <c r="U6" s="203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15</v>
      </c>
      <c r="C10" s="61">
        <v>98</v>
      </c>
      <c r="D10" s="61">
        <v>10</v>
      </c>
      <c r="E10" s="61">
        <v>3</v>
      </c>
      <c r="F10" s="62">
        <f t="shared" ref="F10:F22" si="0">B10*0.5+C10*1+D10*2+E10*2.5</f>
        <v>133</v>
      </c>
      <c r="G10" s="63"/>
      <c r="H10" s="64" t="s">
        <v>4</v>
      </c>
      <c r="I10" s="46">
        <v>13</v>
      </c>
      <c r="J10" s="46">
        <v>110</v>
      </c>
      <c r="K10" s="46">
        <v>9</v>
      </c>
      <c r="L10" s="46">
        <v>8</v>
      </c>
      <c r="M10" s="62">
        <f t="shared" ref="M10:M22" si="1">I10*0.5+J10*1+K10*2+L10*2.5</f>
        <v>154.5</v>
      </c>
      <c r="N10" s="65">
        <f>F20+F21+F22+M10</f>
        <v>562.5</v>
      </c>
      <c r="O10" s="64" t="s">
        <v>43</v>
      </c>
      <c r="P10" s="46">
        <v>10</v>
      </c>
      <c r="Q10" s="46">
        <v>117</v>
      </c>
      <c r="R10" s="46">
        <v>8</v>
      </c>
      <c r="S10" s="46">
        <v>7</v>
      </c>
      <c r="T10" s="62">
        <f t="shared" ref="T10:T21" si="2">P10*0.5+Q10*1+R10*2+S10*2.5</f>
        <v>155.5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112</v>
      </c>
      <c r="D11" s="61">
        <v>12</v>
      </c>
      <c r="E11" s="61">
        <v>5</v>
      </c>
      <c r="F11" s="62">
        <f t="shared" si="0"/>
        <v>154</v>
      </c>
      <c r="G11" s="63"/>
      <c r="H11" s="64" t="s">
        <v>5</v>
      </c>
      <c r="I11" s="46">
        <v>9</v>
      </c>
      <c r="J11" s="46">
        <v>121</v>
      </c>
      <c r="K11" s="46">
        <v>10</v>
      </c>
      <c r="L11" s="46">
        <v>4</v>
      </c>
      <c r="M11" s="62">
        <f t="shared" si="1"/>
        <v>155.5</v>
      </c>
      <c r="N11" s="65">
        <f>F21+F22+M10+M11</f>
        <v>581</v>
      </c>
      <c r="O11" s="64" t="s">
        <v>44</v>
      </c>
      <c r="P11" s="46">
        <v>8</v>
      </c>
      <c r="Q11" s="46">
        <v>111</v>
      </c>
      <c r="R11" s="46">
        <v>8</v>
      </c>
      <c r="S11" s="46">
        <v>8</v>
      </c>
      <c r="T11" s="62">
        <f t="shared" si="2"/>
        <v>151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102</v>
      </c>
      <c r="D12" s="61">
        <v>11</v>
      </c>
      <c r="E12" s="61">
        <v>3</v>
      </c>
      <c r="F12" s="62">
        <f t="shared" si="0"/>
        <v>135</v>
      </c>
      <c r="G12" s="63"/>
      <c r="H12" s="64" t="s">
        <v>6</v>
      </c>
      <c r="I12" s="46">
        <v>6</v>
      </c>
      <c r="J12" s="46">
        <v>106</v>
      </c>
      <c r="K12" s="46">
        <v>8</v>
      </c>
      <c r="L12" s="46">
        <v>4</v>
      </c>
      <c r="M12" s="62">
        <f t="shared" si="1"/>
        <v>135</v>
      </c>
      <c r="N12" s="63">
        <f>F22+M10+M11+M12</f>
        <v>581</v>
      </c>
      <c r="O12" s="64" t="s">
        <v>32</v>
      </c>
      <c r="P12" s="46">
        <v>8</v>
      </c>
      <c r="Q12" s="46">
        <v>109</v>
      </c>
      <c r="R12" s="46">
        <v>13</v>
      </c>
      <c r="S12" s="46">
        <v>10</v>
      </c>
      <c r="T12" s="62">
        <f t="shared" si="2"/>
        <v>164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98</v>
      </c>
      <c r="D13" s="61">
        <v>15</v>
      </c>
      <c r="E13" s="61">
        <v>6</v>
      </c>
      <c r="F13" s="62">
        <f t="shared" si="0"/>
        <v>145</v>
      </c>
      <c r="G13" s="63">
        <f t="shared" ref="G13:G19" si="3">F10+F11+F12+F13</f>
        <v>567</v>
      </c>
      <c r="H13" s="64" t="s">
        <v>7</v>
      </c>
      <c r="I13" s="46">
        <v>10</v>
      </c>
      <c r="J13" s="46">
        <v>99</v>
      </c>
      <c r="K13" s="46">
        <v>14</v>
      </c>
      <c r="L13" s="46">
        <v>4</v>
      </c>
      <c r="M13" s="62">
        <f t="shared" si="1"/>
        <v>142</v>
      </c>
      <c r="N13" s="63">
        <f t="shared" ref="N13:N18" si="4">M10+M11+M12+M13</f>
        <v>587</v>
      </c>
      <c r="O13" s="64" t="s">
        <v>33</v>
      </c>
      <c r="P13" s="46">
        <v>9</v>
      </c>
      <c r="Q13" s="46">
        <v>115</v>
      </c>
      <c r="R13" s="46">
        <v>15</v>
      </c>
      <c r="S13" s="46">
        <v>9</v>
      </c>
      <c r="T13" s="62">
        <f t="shared" si="2"/>
        <v>172</v>
      </c>
      <c r="U13" s="63">
        <f t="shared" ref="U13:U21" si="5">T10+T11+T12+T13</f>
        <v>642.5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80</v>
      </c>
      <c r="D14" s="61">
        <v>7</v>
      </c>
      <c r="E14" s="61">
        <v>3</v>
      </c>
      <c r="F14" s="62">
        <f t="shared" si="0"/>
        <v>104</v>
      </c>
      <c r="G14" s="63">
        <f t="shared" si="3"/>
        <v>538</v>
      </c>
      <c r="H14" s="64" t="s">
        <v>9</v>
      </c>
      <c r="I14" s="46">
        <v>8</v>
      </c>
      <c r="J14" s="46">
        <v>86</v>
      </c>
      <c r="K14" s="46">
        <v>13</v>
      </c>
      <c r="L14" s="46">
        <v>7</v>
      </c>
      <c r="M14" s="62">
        <f t="shared" si="1"/>
        <v>133.5</v>
      </c>
      <c r="N14" s="63">
        <f t="shared" si="4"/>
        <v>566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487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11</v>
      </c>
      <c r="C15" s="61">
        <v>119</v>
      </c>
      <c r="D15" s="61">
        <v>13</v>
      </c>
      <c r="E15" s="61">
        <v>5</v>
      </c>
      <c r="F15" s="62">
        <f t="shared" si="0"/>
        <v>163</v>
      </c>
      <c r="G15" s="63">
        <f t="shared" si="3"/>
        <v>547</v>
      </c>
      <c r="H15" s="64" t="s">
        <v>12</v>
      </c>
      <c r="I15" s="46">
        <v>5</v>
      </c>
      <c r="J15" s="46">
        <v>82</v>
      </c>
      <c r="K15" s="46">
        <v>12</v>
      </c>
      <c r="L15" s="46">
        <v>5</v>
      </c>
      <c r="M15" s="62">
        <f t="shared" si="1"/>
        <v>121</v>
      </c>
      <c r="N15" s="63">
        <f t="shared" si="4"/>
        <v>531.5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336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103</v>
      </c>
      <c r="D16" s="61">
        <v>11</v>
      </c>
      <c r="E16" s="61">
        <v>4</v>
      </c>
      <c r="F16" s="62">
        <f t="shared" si="0"/>
        <v>139</v>
      </c>
      <c r="G16" s="63">
        <f t="shared" si="3"/>
        <v>551</v>
      </c>
      <c r="H16" s="64" t="s">
        <v>15</v>
      </c>
      <c r="I16" s="46">
        <v>6</v>
      </c>
      <c r="J16" s="46">
        <v>80</v>
      </c>
      <c r="K16" s="46">
        <v>10</v>
      </c>
      <c r="L16" s="46">
        <v>3</v>
      </c>
      <c r="M16" s="62">
        <f t="shared" si="1"/>
        <v>110.5</v>
      </c>
      <c r="N16" s="63">
        <f t="shared" si="4"/>
        <v>507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172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108</v>
      </c>
      <c r="D17" s="61">
        <v>10</v>
      </c>
      <c r="E17" s="61">
        <v>2</v>
      </c>
      <c r="F17" s="62">
        <f t="shared" si="0"/>
        <v>136.5</v>
      </c>
      <c r="G17" s="63">
        <f t="shared" si="3"/>
        <v>542.5</v>
      </c>
      <c r="H17" s="64" t="s">
        <v>18</v>
      </c>
      <c r="I17" s="46">
        <v>5</v>
      </c>
      <c r="J17" s="46">
        <v>84</v>
      </c>
      <c r="K17" s="46">
        <v>7</v>
      </c>
      <c r="L17" s="46">
        <v>6</v>
      </c>
      <c r="M17" s="62">
        <f t="shared" si="1"/>
        <v>115.5</v>
      </c>
      <c r="N17" s="63">
        <f t="shared" si="4"/>
        <v>480.5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112</v>
      </c>
      <c r="D18" s="61">
        <v>13</v>
      </c>
      <c r="E18" s="61">
        <v>3</v>
      </c>
      <c r="F18" s="62">
        <f t="shared" si="0"/>
        <v>149</v>
      </c>
      <c r="G18" s="63">
        <f t="shared" si="3"/>
        <v>587.5</v>
      </c>
      <c r="H18" s="64" t="s">
        <v>20</v>
      </c>
      <c r="I18" s="46">
        <v>7</v>
      </c>
      <c r="J18" s="46">
        <v>90</v>
      </c>
      <c r="K18" s="46">
        <v>9</v>
      </c>
      <c r="L18" s="46">
        <v>9</v>
      </c>
      <c r="M18" s="62">
        <f t="shared" si="1"/>
        <v>134</v>
      </c>
      <c r="N18" s="63">
        <f t="shared" si="4"/>
        <v>481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94</v>
      </c>
      <c r="D19" s="69">
        <v>10</v>
      </c>
      <c r="E19" s="69">
        <v>4</v>
      </c>
      <c r="F19" s="70">
        <f t="shared" si="0"/>
        <v>127</v>
      </c>
      <c r="G19" s="71">
        <f t="shared" si="3"/>
        <v>551.5</v>
      </c>
      <c r="H19" s="72" t="s">
        <v>22</v>
      </c>
      <c r="I19" s="45">
        <v>9</v>
      </c>
      <c r="J19" s="45">
        <v>112</v>
      </c>
      <c r="K19" s="45">
        <v>8</v>
      </c>
      <c r="L19" s="45">
        <v>5</v>
      </c>
      <c r="M19" s="62">
        <f t="shared" si="1"/>
        <v>145</v>
      </c>
      <c r="N19" s="63">
        <f>M16+M17+M18+M19</f>
        <v>505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106</v>
      </c>
      <c r="D20" s="67">
        <v>9</v>
      </c>
      <c r="E20" s="67">
        <v>4</v>
      </c>
      <c r="F20" s="73">
        <f t="shared" si="0"/>
        <v>137</v>
      </c>
      <c r="G20" s="74"/>
      <c r="H20" s="64" t="s">
        <v>24</v>
      </c>
      <c r="I20" s="46">
        <v>14</v>
      </c>
      <c r="J20" s="46">
        <v>95</v>
      </c>
      <c r="K20" s="46">
        <v>9</v>
      </c>
      <c r="L20" s="46">
        <v>5</v>
      </c>
      <c r="M20" s="73">
        <f t="shared" si="1"/>
        <v>132.5</v>
      </c>
      <c r="N20" s="63">
        <f>M17+M18+M19+M20</f>
        <v>527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99</v>
      </c>
      <c r="D21" s="61">
        <v>10</v>
      </c>
      <c r="E21" s="61">
        <v>6</v>
      </c>
      <c r="F21" s="62">
        <f t="shared" si="0"/>
        <v>135</v>
      </c>
      <c r="G21" s="75"/>
      <c r="H21" s="72" t="s">
        <v>25</v>
      </c>
      <c r="I21" s="46">
        <v>4</v>
      </c>
      <c r="J21" s="46">
        <v>91</v>
      </c>
      <c r="K21" s="46">
        <v>12</v>
      </c>
      <c r="L21" s="46">
        <v>4</v>
      </c>
      <c r="M21" s="62">
        <f t="shared" si="1"/>
        <v>127</v>
      </c>
      <c r="N21" s="63">
        <f>M18+M19+M20+M21</f>
        <v>538.5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99</v>
      </c>
      <c r="D22" s="61">
        <v>9</v>
      </c>
      <c r="E22" s="61">
        <v>5</v>
      </c>
      <c r="F22" s="62">
        <f t="shared" si="0"/>
        <v>136</v>
      </c>
      <c r="G22" s="63"/>
      <c r="H22" s="68" t="s">
        <v>26</v>
      </c>
      <c r="I22" s="47">
        <v>7</v>
      </c>
      <c r="J22" s="47">
        <v>99</v>
      </c>
      <c r="K22" s="47">
        <v>6</v>
      </c>
      <c r="L22" s="47">
        <v>5</v>
      </c>
      <c r="M22" s="62">
        <f t="shared" si="1"/>
        <v>127</v>
      </c>
      <c r="N22" s="71">
        <f>M19+M20+M21+M22</f>
        <v>531.5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587.5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587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642.5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72</v>
      </c>
      <c r="D24" s="86"/>
      <c r="E24" s="86"/>
      <c r="F24" s="87" t="s">
        <v>86</v>
      </c>
      <c r="G24" s="88"/>
      <c r="H24" s="209"/>
      <c r="I24" s="210"/>
      <c r="J24" s="83" t="s">
        <v>72</v>
      </c>
      <c r="K24" s="86"/>
      <c r="L24" s="86"/>
      <c r="M24" s="87" t="s">
        <v>75</v>
      </c>
      <c r="N24" s="88"/>
      <c r="O24" s="209"/>
      <c r="P24" s="210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CALLE40 X CARRERA38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1130</v>
      </c>
      <c r="M5" s="176"/>
      <c r="N5" s="176"/>
      <c r="O5" s="12"/>
      <c r="P5" s="165" t="s">
        <v>57</v>
      </c>
      <c r="Q5" s="165"/>
      <c r="R5" s="165"/>
      <c r="S5" s="174" t="s">
        <v>93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149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44103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</v>
      </c>
      <c r="C10" s="46">
        <v>89</v>
      </c>
      <c r="D10" s="46">
        <v>12</v>
      </c>
      <c r="E10" s="46">
        <v>2</v>
      </c>
      <c r="F10" s="62">
        <f>B10*0.5+C10*1+D10*2+E10*2.5</f>
        <v>119.5</v>
      </c>
      <c r="G10" s="2"/>
      <c r="H10" s="19" t="s">
        <v>4</v>
      </c>
      <c r="I10" s="46">
        <v>9</v>
      </c>
      <c r="J10" s="46">
        <v>127</v>
      </c>
      <c r="K10" s="46">
        <v>9</v>
      </c>
      <c r="L10" s="46">
        <v>5</v>
      </c>
      <c r="M10" s="6">
        <f>I10*0.5+J10*1+K10*2+L10*2.5</f>
        <v>162</v>
      </c>
      <c r="N10" s="9">
        <f>F20+F21+F22+M10</f>
        <v>680.5</v>
      </c>
      <c r="O10" s="19" t="s">
        <v>43</v>
      </c>
      <c r="P10" s="46">
        <v>3</v>
      </c>
      <c r="Q10" s="46">
        <v>123</v>
      </c>
      <c r="R10" s="46">
        <v>8</v>
      </c>
      <c r="S10" s="46">
        <v>8</v>
      </c>
      <c r="T10" s="6">
        <f>P10*0.5+Q10*1+R10*2+S10*2.5</f>
        <v>160.5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108</v>
      </c>
      <c r="D11" s="46">
        <v>15</v>
      </c>
      <c r="E11" s="46">
        <v>1</v>
      </c>
      <c r="F11" s="6">
        <f t="shared" ref="F11:F22" si="0">B11*0.5+C11*1+D11*2+E11*2.5</f>
        <v>143</v>
      </c>
      <c r="G11" s="2"/>
      <c r="H11" s="19" t="s">
        <v>5</v>
      </c>
      <c r="I11" s="46">
        <v>4</v>
      </c>
      <c r="J11" s="46">
        <v>88</v>
      </c>
      <c r="K11" s="46">
        <v>8</v>
      </c>
      <c r="L11" s="46">
        <v>6</v>
      </c>
      <c r="M11" s="6">
        <f t="shared" ref="M11:M22" si="1">I11*0.5+J11*1+K11*2+L11*2.5</f>
        <v>121</v>
      </c>
      <c r="N11" s="9">
        <f>F21+F22+M10+M11</f>
        <v>638</v>
      </c>
      <c r="O11" s="19" t="s">
        <v>44</v>
      </c>
      <c r="P11" s="46">
        <v>15</v>
      </c>
      <c r="Q11" s="46">
        <v>152</v>
      </c>
      <c r="R11" s="46">
        <v>8</v>
      </c>
      <c r="S11" s="46">
        <v>6</v>
      </c>
      <c r="T11" s="6">
        <f t="shared" ref="T11:T21" si="2">P11*0.5+Q11*1+R11*2+S11*2.5</f>
        <v>190.5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115</v>
      </c>
      <c r="D12" s="46">
        <v>17</v>
      </c>
      <c r="E12" s="46">
        <v>4</v>
      </c>
      <c r="F12" s="6">
        <f t="shared" si="0"/>
        <v>162</v>
      </c>
      <c r="G12" s="2"/>
      <c r="H12" s="19" t="s">
        <v>6</v>
      </c>
      <c r="I12" s="46">
        <v>12</v>
      </c>
      <c r="J12" s="46">
        <v>143</v>
      </c>
      <c r="K12" s="46">
        <v>13</v>
      </c>
      <c r="L12" s="46">
        <v>9</v>
      </c>
      <c r="M12" s="6">
        <f t="shared" si="1"/>
        <v>197.5</v>
      </c>
      <c r="N12" s="2">
        <f>F22+M10+M11+M12</f>
        <v>668.5</v>
      </c>
      <c r="O12" s="19" t="s">
        <v>32</v>
      </c>
      <c r="P12" s="46">
        <v>6</v>
      </c>
      <c r="Q12" s="46">
        <v>127</v>
      </c>
      <c r="R12" s="46">
        <v>22</v>
      </c>
      <c r="S12" s="46">
        <v>5</v>
      </c>
      <c r="T12" s="6">
        <f t="shared" si="2"/>
        <v>186.5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123</v>
      </c>
      <c r="D13" s="46">
        <v>11</v>
      </c>
      <c r="E13" s="46">
        <v>6</v>
      </c>
      <c r="F13" s="6">
        <f t="shared" si="0"/>
        <v>162.5</v>
      </c>
      <c r="G13" s="2">
        <f>F10+F11+F12+F13</f>
        <v>587</v>
      </c>
      <c r="H13" s="19" t="s">
        <v>7</v>
      </c>
      <c r="I13" s="46">
        <v>7</v>
      </c>
      <c r="J13" s="46">
        <v>131</v>
      </c>
      <c r="K13" s="46">
        <v>9</v>
      </c>
      <c r="L13" s="46">
        <v>4</v>
      </c>
      <c r="M13" s="6">
        <f t="shared" si="1"/>
        <v>162.5</v>
      </c>
      <c r="N13" s="2">
        <f t="shared" ref="N13:N18" si="3">M10+M11+M12+M13</f>
        <v>643</v>
      </c>
      <c r="O13" s="19" t="s">
        <v>33</v>
      </c>
      <c r="P13" s="46">
        <v>4</v>
      </c>
      <c r="Q13" s="46">
        <v>139</v>
      </c>
      <c r="R13" s="46">
        <v>17</v>
      </c>
      <c r="S13" s="46">
        <v>3</v>
      </c>
      <c r="T13" s="6">
        <f t="shared" si="2"/>
        <v>182.5</v>
      </c>
      <c r="U13" s="2">
        <f t="shared" ref="U13:U21" si="4">T10+T11+T12+T13</f>
        <v>720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114</v>
      </c>
      <c r="D14" s="46">
        <v>17</v>
      </c>
      <c r="E14" s="46">
        <v>8</v>
      </c>
      <c r="F14" s="6">
        <f t="shared" si="0"/>
        <v>171</v>
      </c>
      <c r="G14" s="2">
        <f t="shared" ref="G14:G19" si="5">F11+F12+F13+F14</f>
        <v>638.5</v>
      </c>
      <c r="H14" s="19" t="s">
        <v>9</v>
      </c>
      <c r="I14" s="46">
        <v>5</v>
      </c>
      <c r="J14" s="46">
        <v>111</v>
      </c>
      <c r="K14" s="46">
        <v>7</v>
      </c>
      <c r="L14" s="46">
        <v>3</v>
      </c>
      <c r="M14" s="6">
        <f t="shared" si="1"/>
        <v>135</v>
      </c>
      <c r="N14" s="2">
        <f t="shared" si="3"/>
        <v>616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559.5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115</v>
      </c>
      <c r="D15" s="46">
        <v>10</v>
      </c>
      <c r="E15" s="46">
        <v>9</v>
      </c>
      <c r="F15" s="6">
        <f t="shared" si="0"/>
        <v>161</v>
      </c>
      <c r="G15" s="2">
        <f t="shared" si="5"/>
        <v>656.5</v>
      </c>
      <c r="H15" s="19" t="s">
        <v>12</v>
      </c>
      <c r="I15" s="46">
        <v>5</v>
      </c>
      <c r="J15" s="46">
        <v>101</v>
      </c>
      <c r="K15" s="46">
        <v>5</v>
      </c>
      <c r="L15" s="46">
        <v>5</v>
      </c>
      <c r="M15" s="6">
        <f t="shared" si="1"/>
        <v>126</v>
      </c>
      <c r="N15" s="2">
        <f t="shared" si="3"/>
        <v>621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369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127</v>
      </c>
      <c r="D16" s="46">
        <v>12</v>
      </c>
      <c r="E16" s="46">
        <v>7</v>
      </c>
      <c r="F16" s="6">
        <f t="shared" si="0"/>
        <v>169.5</v>
      </c>
      <c r="G16" s="2">
        <f t="shared" si="5"/>
        <v>664</v>
      </c>
      <c r="H16" s="19" t="s">
        <v>15</v>
      </c>
      <c r="I16" s="46">
        <v>3</v>
      </c>
      <c r="J16" s="46">
        <v>115</v>
      </c>
      <c r="K16" s="46">
        <v>6</v>
      </c>
      <c r="L16" s="46">
        <v>2</v>
      </c>
      <c r="M16" s="6">
        <f t="shared" si="1"/>
        <v>133.5</v>
      </c>
      <c r="N16" s="2">
        <f t="shared" si="3"/>
        <v>557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182.5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120</v>
      </c>
      <c r="D17" s="46">
        <v>14</v>
      </c>
      <c r="E17" s="46">
        <v>10</v>
      </c>
      <c r="F17" s="6">
        <f t="shared" si="0"/>
        <v>175</v>
      </c>
      <c r="G17" s="2">
        <f t="shared" si="5"/>
        <v>676.5</v>
      </c>
      <c r="H17" s="19" t="s">
        <v>18</v>
      </c>
      <c r="I17" s="46">
        <v>4</v>
      </c>
      <c r="J17" s="46">
        <v>117</v>
      </c>
      <c r="K17" s="46">
        <v>11</v>
      </c>
      <c r="L17" s="46">
        <v>4</v>
      </c>
      <c r="M17" s="6">
        <f t="shared" si="1"/>
        <v>151</v>
      </c>
      <c r="N17" s="2">
        <f t="shared" si="3"/>
        <v>545.5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117</v>
      </c>
      <c r="D18" s="46">
        <v>12</v>
      </c>
      <c r="E18" s="46">
        <v>5</v>
      </c>
      <c r="F18" s="6">
        <f t="shared" si="0"/>
        <v>156</v>
      </c>
      <c r="G18" s="2">
        <f t="shared" si="5"/>
        <v>661.5</v>
      </c>
      <c r="H18" s="19" t="s">
        <v>20</v>
      </c>
      <c r="I18" s="46">
        <v>7</v>
      </c>
      <c r="J18" s="46">
        <v>126</v>
      </c>
      <c r="K18" s="46">
        <v>14</v>
      </c>
      <c r="L18" s="46">
        <v>5</v>
      </c>
      <c r="M18" s="6">
        <f t="shared" si="1"/>
        <v>170</v>
      </c>
      <c r="N18" s="2">
        <f t="shared" si="3"/>
        <v>580.5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137</v>
      </c>
      <c r="D19" s="47">
        <v>14</v>
      </c>
      <c r="E19" s="47">
        <v>7</v>
      </c>
      <c r="F19" s="7">
        <f t="shared" si="0"/>
        <v>189</v>
      </c>
      <c r="G19" s="3">
        <f t="shared" si="5"/>
        <v>689.5</v>
      </c>
      <c r="H19" s="20" t="s">
        <v>22</v>
      </c>
      <c r="I19" s="45">
        <v>6</v>
      </c>
      <c r="J19" s="45">
        <v>99</v>
      </c>
      <c r="K19" s="45">
        <v>11</v>
      </c>
      <c r="L19" s="45">
        <v>4</v>
      </c>
      <c r="M19" s="6">
        <f t="shared" si="1"/>
        <v>134</v>
      </c>
      <c r="N19" s="2">
        <f>M16+M17+M18+M19</f>
        <v>588.5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119</v>
      </c>
      <c r="D20" s="45">
        <v>16</v>
      </c>
      <c r="E20" s="45">
        <v>4</v>
      </c>
      <c r="F20" s="8">
        <f t="shared" si="0"/>
        <v>163.5</v>
      </c>
      <c r="G20" s="35"/>
      <c r="H20" s="19" t="s">
        <v>24</v>
      </c>
      <c r="I20" s="46">
        <v>5</v>
      </c>
      <c r="J20" s="46">
        <v>107</v>
      </c>
      <c r="K20" s="46">
        <v>9</v>
      </c>
      <c r="L20" s="46">
        <v>3</v>
      </c>
      <c r="M20" s="8">
        <f t="shared" si="1"/>
        <v>135</v>
      </c>
      <c r="N20" s="2">
        <f>M17+M18+M19+M20</f>
        <v>590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122</v>
      </c>
      <c r="D21" s="46">
        <v>14</v>
      </c>
      <c r="E21" s="46">
        <v>6</v>
      </c>
      <c r="F21" s="6">
        <f t="shared" si="0"/>
        <v>167</v>
      </c>
      <c r="G21" s="36"/>
      <c r="H21" s="20" t="s">
        <v>25</v>
      </c>
      <c r="I21" s="46">
        <v>8</v>
      </c>
      <c r="J21" s="46">
        <v>126</v>
      </c>
      <c r="K21" s="46">
        <v>10</v>
      </c>
      <c r="L21" s="46">
        <v>6</v>
      </c>
      <c r="M21" s="6">
        <f t="shared" si="1"/>
        <v>165</v>
      </c>
      <c r="N21" s="2">
        <f>M18+M19+M20+M21</f>
        <v>604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159</v>
      </c>
      <c r="D22" s="46">
        <v>9</v>
      </c>
      <c r="E22" s="46">
        <v>3</v>
      </c>
      <c r="F22" s="6">
        <f t="shared" si="0"/>
        <v>188</v>
      </c>
      <c r="G22" s="2"/>
      <c r="H22" s="21" t="s">
        <v>26</v>
      </c>
      <c r="I22" s="47">
        <v>9</v>
      </c>
      <c r="J22" s="47">
        <v>130</v>
      </c>
      <c r="K22" s="47">
        <v>11</v>
      </c>
      <c r="L22" s="47">
        <v>9</v>
      </c>
      <c r="M22" s="6">
        <f t="shared" si="1"/>
        <v>179</v>
      </c>
      <c r="N22" s="3">
        <f>M19+M20+M21+M22</f>
        <v>613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689.5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680.5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720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88</v>
      </c>
      <c r="G24" s="88"/>
      <c r="H24" s="183"/>
      <c r="I24" s="184"/>
      <c r="J24" s="82" t="s">
        <v>72</v>
      </c>
      <c r="K24" s="86"/>
      <c r="L24" s="86"/>
      <c r="M24" s="87" t="s">
        <v>73</v>
      </c>
      <c r="N24" s="88"/>
      <c r="O24" s="183"/>
      <c r="P24" s="184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CALLE40 X CARRERA38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1130</v>
      </c>
      <c r="M6" s="176"/>
      <c r="N6" s="176"/>
      <c r="O6" s="12"/>
      <c r="P6" s="165" t="s">
        <v>58</v>
      </c>
      <c r="Q6" s="165"/>
      <c r="R6" s="165"/>
      <c r="S6" s="216">
        <f>'G-1'!S6:U6</f>
        <v>44103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'G-1'!B10+'G-3'!B10+'G-4'!B10</f>
        <v>21</v>
      </c>
      <c r="C10" s="46">
        <f>'G-1'!C10+'G-3'!C10+'G-4'!C10</f>
        <v>243</v>
      </c>
      <c r="D10" s="46">
        <f>'G-1'!D10+'G-3'!D10+'G-4'!D10</f>
        <v>51</v>
      </c>
      <c r="E10" s="46">
        <f>'G-1'!E10+'G-3'!E10+'G-4'!E10</f>
        <v>7</v>
      </c>
      <c r="F10" s="6">
        <f t="shared" ref="F10:F22" si="0">B10*0.5+C10*1+D10*2+E10*2.5</f>
        <v>373</v>
      </c>
      <c r="G10" s="2"/>
      <c r="H10" s="19" t="s">
        <v>4</v>
      </c>
      <c r="I10" s="46">
        <f>'G-1'!I10+'G-3'!I10+'G-4'!I10</f>
        <v>25</v>
      </c>
      <c r="J10" s="46">
        <f>'G-1'!J10+'G-3'!J10+'G-4'!J10</f>
        <v>348</v>
      </c>
      <c r="K10" s="46">
        <f>'G-1'!K10+'G-3'!K10+'G-4'!K10</f>
        <v>41</v>
      </c>
      <c r="L10" s="46">
        <f>'G-1'!L10+'G-3'!L10+'G-4'!L10</f>
        <v>21</v>
      </c>
      <c r="M10" s="6">
        <f t="shared" ref="M10:M22" si="1">I10*0.5+J10*1+K10*2+L10*2.5</f>
        <v>495</v>
      </c>
      <c r="N10" s="9">
        <f>F20+F21+F22+M10</f>
        <v>1950</v>
      </c>
      <c r="O10" s="19" t="s">
        <v>43</v>
      </c>
      <c r="P10" s="46">
        <f>'G-1'!P10+'G-3'!P10+'G-4'!P10</f>
        <v>20</v>
      </c>
      <c r="Q10" s="46">
        <f>'G-1'!Q10+'G-3'!Q10+'G-4'!Q10</f>
        <v>356</v>
      </c>
      <c r="R10" s="46">
        <f>'G-1'!R10+'G-3'!R10+'G-4'!R10</f>
        <v>33</v>
      </c>
      <c r="S10" s="46">
        <f>'G-1'!S10+'G-3'!S10+'G-4'!S10</f>
        <v>19</v>
      </c>
      <c r="T10" s="6">
        <f t="shared" ref="T10:T21" si="2">P10*0.5+Q10*1+R10*2+S10*2.5</f>
        <v>479.5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17</v>
      </c>
      <c r="C11" s="46">
        <f>'G-1'!C11+'G-3'!C11+'G-4'!C11</f>
        <v>267</v>
      </c>
      <c r="D11" s="46">
        <f>'G-1'!D11+'G-3'!D11+'G-4'!D11</f>
        <v>52</v>
      </c>
      <c r="E11" s="46">
        <f>'G-1'!E11+'G-3'!E11+'G-4'!E11</f>
        <v>8</v>
      </c>
      <c r="F11" s="6">
        <f t="shared" si="0"/>
        <v>399.5</v>
      </c>
      <c r="G11" s="2"/>
      <c r="H11" s="19" t="s">
        <v>5</v>
      </c>
      <c r="I11" s="46">
        <f>'G-1'!I11+'G-3'!I11+'G-4'!I11</f>
        <v>21</v>
      </c>
      <c r="J11" s="46">
        <f>'G-1'!J11+'G-3'!J11+'G-4'!J11</f>
        <v>323</v>
      </c>
      <c r="K11" s="46">
        <f>'G-1'!K11+'G-3'!K11+'G-4'!K11</f>
        <v>44</v>
      </c>
      <c r="L11" s="46">
        <f>'G-1'!L11+'G-3'!L11+'G-4'!L11</f>
        <v>13</v>
      </c>
      <c r="M11" s="6">
        <f t="shared" si="1"/>
        <v>454</v>
      </c>
      <c r="N11" s="9">
        <f>F21+F22+M10+M11</f>
        <v>1938.5</v>
      </c>
      <c r="O11" s="19" t="s">
        <v>44</v>
      </c>
      <c r="P11" s="46">
        <f>'G-1'!P11+'G-3'!P11+'G-4'!P11</f>
        <v>27</v>
      </c>
      <c r="Q11" s="46">
        <f>'G-1'!Q11+'G-3'!Q11+'G-4'!Q11</f>
        <v>397</v>
      </c>
      <c r="R11" s="46">
        <f>'G-1'!R11+'G-3'!R11+'G-4'!R11</f>
        <v>38</v>
      </c>
      <c r="S11" s="46">
        <f>'G-1'!S11+'G-3'!S11+'G-4'!S11</f>
        <v>22</v>
      </c>
      <c r="T11" s="6">
        <f t="shared" si="2"/>
        <v>541.5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16</v>
      </c>
      <c r="C12" s="46">
        <f>'G-1'!C12+'G-3'!C12+'G-4'!C12</f>
        <v>269</v>
      </c>
      <c r="D12" s="46">
        <f>'G-1'!D12+'G-3'!D12+'G-4'!D12</f>
        <v>52</v>
      </c>
      <c r="E12" s="46">
        <f>'G-1'!E12+'G-3'!E12+'G-4'!E12</f>
        <v>13</v>
      </c>
      <c r="F12" s="6">
        <f t="shared" si="0"/>
        <v>413.5</v>
      </c>
      <c r="G12" s="2"/>
      <c r="H12" s="19" t="s">
        <v>6</v>
      </c>
      <c r="I12" s="46">
        <f>'G-1'!I12+'G-3'!I12+'G-4'!I12</f>
        <v>21</v>
      </c>
      <c r="J12" s="46">
        <f>'G-1'!J12+'G-3'!J12+'G-4'!J12</f>
        <v>343</v>
      </c>
      <c r="K12" s="46">
        <f>'G-1'!K12+'G-3'!K12+'G-4'!K12</f>
        <v>42</v>
      </c>
      <c r="L12" s="46">
        <f>'G-1'!L12+'G-3'!L12+'G-4'!L12</f>
        <v>18</v>
      </c>
      <c r="M12" s="6">
        <f t="shared" si="1"/>
        <v>482.5</v>
      </c>
      <c r="N12" s="2">
        <f>F22+M10+M11+M12</f>
        <v>1933.5</v>
      </c>
      <c r="O12" s="19" t="s">
        <v>32</v>
      </c>
      <c r="P12" s="46">
        <f>'G-1'!P12+'G-3'!P12+'G-4'!P12</f>
        <v>22</v>
      </c>
      <c r="Q12" s="46">
        <f>'G-1'!Q12+'G-3'!Q12+'G-4'!Q12</f>
        <v>340</v>
      </c>
      <c r="R12" s="46">
        <f>'G-1'!R12+'G-3'!R12+'G-4'!R12</f>
        <v>56</v>
      </c>
      <c r="S12" s="46">
        <f>'G-1'!S12+'G-3'!S12+'G-4'!S12</f>
        <v>22</v>
      </c>
      <c r="T12" s="6">
        <f t="shared" si="2"/>
        <v>518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13</v>
      </c>
      <c r="C13" s="46">
        <f>'G-1'!C13+'G-3'!C13+'G-4'!C13</f>
        <v>266</v>
      </c>
      <c r="D13" s="46">
        <f>'G-1'!D13+'G-3'!D13+'G-4'!D13</f>
        <v>57</v>
      </c>
      <c r="E13" s="46">
        <f>'G-1'!E13+'G-3'!E13+'G-4'!E13</f>
        <v>13</v>
      </c>
      <c r="F13" s="6">
        <f t="shared" si="0"/>
        <v>419</v>
      </c>
      <c r="G13" s="2">
        <f t="shared" ref="G13:G19" si="3">F10+F11+F12+F13</f>
        <v>1605</v>
      </c>
      <c r="H13" s="19" t="s">
        <v>7</v>
      </c>
      <c r="I13" s="46">
        <f>'G-1'!I13+'G-3'!I13+'G-4'!I13</f>
        <v>23</v>
      </c>
      <c r="J13" s="46">
        <f>'G-1'!J13+'G-3'!J13+'G-4'!J13</f>
        <v>327</v>
      </c>
      <c r="K13" s="46">
        <f>'G-1'!K13+'G-3'!K13+'G-4'!K13</f>
        <v>50</v>
      </c>
      <c r="L13" s="46">
        <f>'G-1'!L13+'G-3'!L13+'G-4'!L13</f>
        <v>12</v>
      </c>
      <c r="M13" s="6">
        <f t="shared" si="1"/>
        <v>468.5</v>
      </c>
      <c r="N13" s="2">
        <f t="shared" ref="N13:N18" si="4">M10+M11+M12+M13</f>
        <v>1900</v>
      </c>
      <c r="O13" s="19" t="s">
        <v>33</v>
      </c>
      <c r="P13" s="46">
        <f>'G-1'!P13+'G-3'!P13+'G-4'!P13</f>
        <v>17</v>
      </c>
      <c r="Q13" s="46">
        <f>'G-1'!Q13+'G-3'!Q13+'G-4'!Q13</f>
        <v>371</v>
      </c>
      <c r="R13" s="46">
        <f>'G-1'!R13+'G-3'!R13+'G-4'!R13</f>
        <v>57</v>
      </c>
      <c r="S13" s="46">
        <f>'G-1'!S13+'G-3'!S13+'G-4'!S13</f>
        <v>16</v>
      </c>
      <c r="T13" s="6">
        <f t="shared" si="2"/>
        <v>533.5</v>
      </c>
      <c r="U13" s="2">
        <f t="shared" ref="U13:U21" si="5">T10+T11+T12+T13</f>
        <v>2072.5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13</v>
      </c>
      <c r="C14" s="46">
        <f>'G-1'!C14+'G-3'!C14+'G-4'!C14</f>
        <v>246</v>
      </c>
      <c r="D14" s="46">
        <f>'G-1'!D14+'G-3'!D14+'G-4'!D14</f>
        <v>48</v>
      </c>
      <c r="E14" s="46">
        <f>'G-1'!E14+'G-3'!E14+'G-4'!E14</f>
        <v>14</v>
      </c>
      <c r="F14" s="6">
        <f t="shared" si="0"/>
        <v>383.5</v>
      </c>
      <c r="G14" s="2">
        <f t="shared" si="3"/>
        <v>1615.5</v>
      </c>
      <c r="H14" s="19" t="s">
        <v>9</v>
      </c>
      <c r="I14" s="46">
        <f>'G-1'!I14+'G-3'!I14+'G-4'!I14</f>
        <v>16</v>
      </c>
      <c r="J14" s="46">
        <f>'G-1'!J14+'G-3'!J14+'G-4'!J14</f>
        <v>281</v>
      </c>
      <c r="K14" s="46">
        <f>'G-1'!K14+'G-3'!K14+'G-4'!K14</f>
        <v>49</v>
      </c>
      <c r="L14" s="46">
        <f>'G-1'!L14+'G-3'!L14+'G-4'!L14</f>
        <v>12</v>
      </c>
      <c r="M14" s="6">
        <f t="shared" si="1"/>
        <v>417</v>
      </c>
      <c r="N14" s="2">
        <f t="shared" si="4"/>
        <v>1822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1593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20</v>
      </c>
      <c r="C15" s="46">
        <f>'G-1'!C15+'G-3'!C15+'G-4'!C15</f>
        <v>299</v>
      </c>
      <c r="D15" s="46">
        <f>'G-1'!D15+'G-3'!D15+'G-4'!D15</f>
        <v>52</v>
      </c>
      <c r="E15" s="46">
        <f>'G-1'!E15+'G-3'!E15+'G-4'!E15</f>
        <v>22</v>
      </c>
      <c r="F15" s="6">
        <f t="shared" si="0"/>
        <v>468</v>
      </c>
      <c r="G15" s="2">
        <f t="shared" si="3"/>
        <v>1684</v>
      </c>
      <c r="H15" s="19" t="s">
        <v>12</v>
      </c>
      <c r="I15" s="46">
        <f>'G-1'!I15+'G-3'!I15+'G-4'!I15</f>
        <v>14</v>
      </c>
      <c r="J15" s="46">
        <f>'G-1'!J15+'G-3'!J15+'G-4'!J15</f>
        <v>188</v>
      </c>
      <c r="K15" s="46">
        <f>'G-1'!K15+'G-3'!K15+'G-4'!K15</f>
        <v>39</v>
      </c>
      <c r="L15" s="46">
        <f>'G-1'!L15+'G-3'!L15+'G-4'!L15</f>
        <v>12</v>
      </c>
      <c r="M15" s="6">
        <f t="shared" si="1"/>
        <v>303</v>
      </c>
      <c r="N15" s="2">
        <f t="shared" si="4"/>
        <v>1671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1051.5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15</v>
      </c>
      <c r="C16" s="46">
        <f>'G-1'!C16+'G-3'!C16+'G-4'!C16</f>
        <v>289</v>
      </c>
      <c r="D16" s="46">
        <f>'G-1'!D16+'G-3'!D16+'G-4'!D16</f>
        <v>48</v>
      </c>
      <c r="E16" s="46">
        <f>'G-1'!E16+'G-3'!E16+'G-4'!E16</f>
        <v>15</v>
      </c>
      <c r="F16" s="6">
        <f t="shared" si="0"/>
        <v>430</v>
      </c>
      <c r="G16" s="2">
        <f t="shared" si="3"/>
        <v>1700.5</v>
      </c>
      <c r="H16" s="19" t="s">
        <v>15</v>
      </c>
      <c r="I16" s="46">
        <f>'G-1'!I16+'G-3'!I16+'G-4'!I16</f>
        <v>14</v>
      </c>
      <c r="J16" s="46">
        <f>'G-1'!J16+'G-3'!J16+'G-4'!J16</f>
        <v>277</v>
      </c>
      <c r="K16" s="46">
        <f>'G-1'!K16+'G-3'!K16+'G-4'!K16</f>
        <v>39</v>
      </c>
      <c r="L16" s="46">
        <f>'G-1'!L16+'G-3'!L16+'G-4'!L16</f>
        <v>6</v>
      </c>
      <c r="M16" s="6">
        <f t="shared" si="1"/>
        <v>377</v>
      </c>
      <c r="N16" s="2">
        <f t="shared" si="4"/>
        <v>1565.5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533.5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</v>
      </c>
      <c r="C17" s="46">
        <f>'G-1'!C17+'G-3'!C17+'G-4'!C17</f>
        <v>284</v>
      </c>
      <c r="D17" s="46">
        <f>'G-1'!D17+'G-3'!D17+'G-4'!D17</f>
        <v>53</v>
      </c>
      <c r="E17" s="46">
        <f>'G-1'!E17+'G-3'!E17+'G-4'!E17</f>
        <v>19</v>
      </c>
      <c r="F17" s="6">
        <f t="shared" si="0"/>
        <v>445</v>
      </c>
      <c r="G17" s="2">
        <f t="shared" si="3"/>
        <v>1726.5</v>
      </c>
      <c r="H17" s="19" t="s">
        <v>18</v>
      </c>
      <c r="I17" s="46">
        <f>'G-1'!I17+'G-3'!I17+'G-4'!I17</f>
        <v>10</v>
      </c>
      <c r="J17" s="46">
        <f>'G-1'!J17+'G-3'!J17+'G-4'!J17</f>
        <v>205</v>
      </c>
      <c r="K17" s="46">
        <f>'G-1'!K17+'G-3'!K17+'G-4'!K17</f>
        <v>35</v>
      </c>
      <c r="L17" s="46">
        <f>'G-1'!L17+'G-3'!L17+'G-4'!L17</f>
        <v>12</v>
      </c>
      <c r="M17" s="6">
        <f t="shared" si="1"/>
        <v>310</v>
      </c>
      <c r="N17" s="2">
        <f t="shared" si="4"/>
        <v>1407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16</v>
      </c>
      <c r="C18" s="46">
        <f>'G-1'!C18+'G-3'!C18+'G-4'!C18</f>
        <v>299</v>
      </c>
      <c r="D18" s="46">
        <f>'G-1'!D18+'G-3'!D18+'G-4'!D18</f>
        <v>48</v>
      </c>
      <c r="E18" s="46">
        <f>'G-1'!E18+'G-3'!E18+'G-4'!E18</f>
        <v>16</v>
      </c>
      <c r="F18" s="6">
        <f t="shared" si="0"/>
        <v>443</v>
      </c>
      <c r="G18" s="2">
        <f t="shared" si="3"/>
        <v>1786</v>
      </c>
      <c r="H18" s="19" t="s">
        <v>20</v>
      </c>
      <c r="I18" s="46">
        <f>'G-1'!I18+'G-3'!I18+'G-4'!I18</f>
        <v>17</v>
      </c>
      <c r="J18" s="46">
        <f>'G-1'!J18+'G-3'!J18+'G-4'!J18</f>
        <v>284</v>
      </c>
      <c r="K18" s="46">
        <f>'G-1'!K18+'G-3'!K18+'G-4'!K18</f>
        <v>42</v>
      </c>
      <c r="L18" s="46">
        <f>'G-1'!L18+'G-3'!L18+'G-4'!L18</f>
        <v>17</v>
      </c>
      <c r="M18" s="6">
        <f t="shared" si="1"/>
        <v>419</v>
      </c>
      <c r="N18" s="2">
        <f t="shared" si="4"/>
        <v>1409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'G-1'!B19+'G-3'!B19+'G-4'!B19</f>
        <v>26</v>
      </c>
      <c r="C19" s="46">
        <f>'G-1'!C19+'G-3'!C19+'G-4'!C19</f>
        <v>298</v>
      </c>
      <c r="D19" s="46">
        <f>'G-1'!D19+'G-3'!D19+'G-4'!D19</f>
        <v>45</v>
      </c>
      <c r="E19" s="46">
        <f>'G-1'!E19+'G-3'!E19+'G-4'!E19</f>
        <v>16</v>
      </c>
      <c r="F19" s="7">
        <f t="shared" si="0"/>
        <v>441</v>
      </c>
      <c r="G19" s="3">
        <f t="shared" si="3"/>
        <v>1759</v>
      </c>
      <c r="H19" s="20" t="s">
        <v>22</v>
      </c>
      <c r="I19" s="46">
        <f>'G-1'!I19+'G-3'!I19+'G-4'!I19</f>
        <v>20</v>
      </c>
      <c r="J19" s="46">
        <f>'G-1'!J19+'G-3'!J19+'G-4'!J19</f>
        <v>298</v>
      </c>
      <c r="K19" s="46">
        <f>'G-1'!K19+'G-3'!K19+'G-4'!K19</f>
        <v>44</v>
      </c>
      <c r="L19" s="46">
        <f>'G-1'!L19+'G-3'!L19+'G-4'!L19</f>
        <v>14</v>
      </c>
      <c r="M19" s="6">
        <f t="shared" si="1"/>
        <v>431</v>
      </c>
      <c r="N19" s="2">
        <f>M16+M17+M18+M19</f>
        <v>1537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19</v>
      </c>
      <c r="C20" s="45">
        <f>'G-1'!C20+'G-3'!C20+'G-4'!C20</f>
        <v>322</v>
      </c>
      <c r="D20" s="45">
        <f>'G-1'!D20+'G-3'!D20+'G-4'!D20</f>
        <v>52</v>
      </c>
      <c r="E20" s="45">
        <f>'G-1'!E20+'G-3'!E20+'G-4'!E20</f>
        <v>12</v>
      </c>
      <c r="F20" s="8">
        <f t="shared" si="0"/>
        <v>465.5</v>
      </c>
      <c r="G20" s="35"/>
      <c r="H20" s="19" t="s">
        <v>24</v>
      </c>
      <c r="I20" s="46">
        <f>'G-1'!I20+'G-3'!I20+'G-4'!I20</f>
        <v>23</v>
      </c>
      <c r="J20" s="46">
        <f>'G-1'!J20+'G-3'!J20+'G-4'!J20</f>
        <v>286</v>
      </c>
      <c r="K20" s="46">
        <f>'G-1'!K20+'G-3'!K20+'G-4'!K20</f>
        <v>37</v>
      </c>
      <c r="L20" s="46">
        <f>'G-1'!L20+'G-3'!L20+'G-4'!L20</f>
        <v>17</v>
      </c>
      <c r="M20" s="8">
        <f t="shared" si="1"/>
        <v>414</v>
      </c>
      <c r="N20" s="2">
        <f>M17+M18+M19+M20</f>
        <v>1574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12</v>
      </c>
      <c r="C21" s="45">
        <f>'G-1'!C21+'G-3'!C21+'G-4'!C21</f>
        <v>333</v>
      </c>
      <c r="D21" s="45">
        <f>'G-1'!D21+'G-3'!D21+'G-4'!D21</f>
        <v>48</v>
      </c>
      <c r="E21" s="45">
        <f>'G-1'!E21+'G-3'!E21+'G-4'!E21</f>
        <v>21</v>
      </c>
      <c r="F21" s="6">
        <f t="shared" si="0"/>
        <v>487.5</v>
      </c>
      <c r="G21" s="36"/>
      <c r="H21" s="20" t="s">
        <v>25</v>
      </c>
      <c r="I21" s="46">
        <f>'G-1'!I21+'G-3'!I21+'G-4'!I21</f>
        <v>13</v>
      </c>
      <c r="J21" s="46">
        <f>'G-1'!J21+'G-3'!J21+'G-4'!J21</f>
        <v>295</v>
      </c>
      <c r="K21" s="46">
        <f>'G-1'!K21+'G-3'!K21+'G-4'!K21</f>
        <v>41</v>
      </c>
      <c r="L21" s="46">
        <f>'G-1'!L21+'G-3'!L21+'G-4'!L21</f>
        <v>17</v>
      </c>
      <c r="M21" s="6">
        <f t="shared" si="1"/>
        <v>426</v>
      </c>
      <c r="N21" s="2">
        <f>M18+M19+M20+M21</f>
        <v>1690</v>
      </c>
      <c r="O21" s="21" t="s">
        <v>46</v>
      </c>
      <c r="P21" s="46">
        <f>'G-1'!P21+'G-3'!P21+'G-4'!P21</f>
        <v>0</v>
      </c>
      <c r="Q21" s="46">
        <f>'G-1'!Q21+'G-3'!Q21+'G-4'!Q21</f>
        <v>0</v>
      </c>
      <c r="R21" s="46">
        <f>'G-1'!R21+'G-3'!R21+'G-4'!R21</f>
        <v>0</v>
      </c>
      <c r="S21" s="46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23</v>
      </c>
      <c r="C22" s="45">
        <f>'G-1'!C22+'G-3'!C22+'G-4'!C22</f>
        <v>365</v>
      </c>
      <c r="D22" s="45">
        <f>'G-1'!D22+'G-3'!D22+'G-4'!D22</f>
        <v>39</v>
      </c>
      <c r="E22" s="45">
        <f>'G-1'!E22+'G-3'!E22+'G-4'!E22</f>
        <v>19</v>
      </c>
      <c r="F22" s="6">
        <f t="shared" si="0"/>
        <v>502</v>
      </c>
      <c r="G22" s="2"/>
      <c r="H22" s="21" t="s">
        <v>26</v>
      </c>
      <c r="I22" s="46">
        <f>'G-1'!I22+'G-3'!I22+'G-4'!I22</f>
        <v>19</v>
      </c>
      <c r="J22" s="46">
        <f>'G-1'!J22+'G-3'!J22+'G-4'!J22</f>
        <v>340</v>
      </c>
      <c r="K22" s="46">
        <f>'G-1'!K22+'G-3'!K22+'G-4'!K22</f>
        <v>40</v>
      </c>
      <c r="L22" s="46">
        <f>'G-1'!L22+'G-3'!L22+'G-4'!L22</f>
        <v>20</v>
      </c>
      <c r="M22" s="6">
        <f t="shared" si="1"/>
        <v>479.5</v>
      </c>
      <c r="N22" s="3">
        <f>M19+M20+M21+M22</f>
        <v>1750.5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1786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1950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2072.5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86</v>
      </c>
      <c r="G24" s="88"/>
      <c r="H24" s="183"/>
      <c r="I24" s="184"/>
      <c r="J24" s="82" t="s">
        <v>72</v>
      </c>
      <c r="K24" s="86"/>
      <c r="L24" s="86"/>
      <c r="M24" s="87" t="s">
        <v>73</v>
      </c>
      <c r="N24" s="88"/>
      <c r="O24" s="183"/>
      <c r="P24" s="184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L44" sqref="L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CALLE40 X CARRERA38</v>
      </c>
      <c r="D5" s="237"/>
      <c r="E5" s="237"/>
      <c r="F5" s="111"/>
      <c r="G5" s="112"/>
      <c r="H5" s="103" t="s">
        <v>53</v>
      </c>
      <c r="I5" s="238">
        <f>'G-1'!L5</f>
        <v>1130</v>
      </c>
      <c r="J5" s="238"/>
    </row>
    <row r="6" spans="1:10" x14ac:dyDescent="0.2">
      <c r="A6" s="165" t="s">
        <v>113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44103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124</v>
      </c>
      <c r="B10" s="220">
        <v>2</v>
      </c>
      <c r="C10" s="122"/>
      <c r="D10" s="123" t="s">
        <v>125</v>
      </c>
      <c r="E10" s="75">
        <v>1</v>
      </c>
      <c r="F10" s="75">
        <v>77</v>
      </c>
      <c r="G10" s="75">
        <v>27</v>
      </c>
      <c r="H10" s="75">
        <v>1</v>
      </c>
      <c r="I10" s="75">
        <f>E10*0.5+F10+G10*2+H10*2.5</f>
        <v>134</v>
      </c>
      <c r="J10" s="124">
        <f>IF(I10=0,"0,00",I10/SUM(I10:I12)*100)</f>
        <v>44.444444444444443</v>
      </c>
    </row>
    <row r="11" spans="1:10" x14ac:dyDescent="0.2">
      <c r="A11" s="218"/>
      <c r="B11" s="221"/>
      <c r="C11" s="122" t="s">
        <v>126</v>
      </c>
      <c r="D11" s="125" t="s">
        <v>127</v>
      </c>
      <c r="E11" s="126">
        <v>7</v>
      </c>
      <c r="F11" s="126">
        <v>56</v>
      </c>
      <c r="G11" s="126">
        <v>23</v>
      </c>
      <c r="H11" s="126">
        <v>5</v>
      </c>
      <c r="I11" s="126">
        <f t="shared" ref="I11:I45" si="0">E11*0.5+F11+G11*2+H11*2.5</f>
        <v>118</v>
      </c>
      <c r="J11" s="127">
        <f>IF(I11=0,"0,00",I11/SUM(I10:I12)*100)</f>
        <v>39.137645107794363</v>
      </c>
    </row>
    <row r="12" spans="1:10" x14ac:dyDescent="0.2">
      <c r="A12" s="218"/>
      <c r="B12" s="221"/>
      <c r="C12" s="128" t="s">
        <v>136</v>
      </c>
      <c r="D12" s="129" t="s">
        <v>128</v>
      </c>
      <c r="E12" s="74">
        <v>1</v>
      </c>
      <c r="F12" s="74">
        <v>49</v>
      </c>
      <c r="G12" s="74">
        <v>0</v>
      </c>
      <c r="H12" s="74">
        <v>0</v>
      </c>
      <c r="I12" s="130">
        <f t="shared" si="0"/>
        <v>49.5</v>
      </c>
      <c r="J12" s="131">
        <f>IF(I12=0,"0,00",I12/SUM(I10:I12)*100)</f>
        <v>16.417910447761194</v>
      </c>
    </row>
    <row r="13" spans="1:10" x14ac:dyDescent="0.2">
      <c r="A13" s="218"/>
      <c r="B13" s="221"/>
      <c r="C13" s="132"/>
      <c r="D13" s="123" t="s">
        <v>125</v>
      </c>
      <c r="E13" s="75">
        <v>0</v>
      </c>
      <c r="F13" s="75">
        <v>84</v>
      </c>
      <c r="G13" s="75">
        <v>21</v>
      </c>
      <c r="H13" s="75">
        <v>1</v>
      </c>
      <c r="I13" s="75">
        <f t="shared" si="0"/>
        <v>128.5</v>
      </c>
      <c r="J13" s="124">
        <f>IF(I13=0,"0,00",I13/SUM(I13:I15)*100)</f>
        <v>41.120000000000005</v>
      </c>
    </row>
    <row r="14" spans="1:10" x14ac:dyDescent="0.2">
      <c r="A14" s="218"/>
      <c r="B14" s="221"/>
      <c r="C14" s="122" t="s">
        <v>129</v>
      </c>
      <c r="D14" s="125" t="s">
        <v>127</v>
      </c>
      <c r="E14" s="126">
        <v>2</v>
      </c>
      <c r="F14" s="126">
        <v>64</v>
      </c>
      <c r="G14" s="126">
        <v>21</v>
      </c>
      <c r="H14" s="126">
        <v>12</v>
      </c>
      <c r="I14" s="126">
        <f t="shared" si="0"/>
        <v>137</v>
      </c>
      <c r="J14" s="127">
        <f>IF(I14=0,"0,00",I14/SUM(I13:I15)*100)</f>
        <v>43.84</v>
      </c>
    </row>
    <row r="15" spans="1:10" x14ac:dyDescent="0.2">
      <c r="A15" s="218"/>
      <c r="B15" s="221"/>
      <c r="C15" s="128" t="s">
        <v>137</v>
      </c>
      <c r="D15" s="129" t="s">
        <v>128</v>
      </c>
      <c r="E15" s="74">
        <v>2</v>
      </c>
      <c r="F15" s="74">
        <v>41</v>
      </c>
      <c r="G15" s="74">
        <v>0</v>
      </c>
      <c r="H15" s="74">
        <v>2</v>
      </c>
      <c r="I15" s="130">
        <f t="shared" si="0"/>
        <v>47</v>
      </c>
      <c r="J15" s="131">
        <f>IF(I15=0,"0,00",I15/SUM(I13:I15)*100)</f>
        <v>15.040000000000001</v>
      </c>
    </row>
    <row r="16" spans="1:10" x14ac:dyDescent="0.2">
      <c r="A16" s="218"/>
      <c r="B16" s="221"/>
      <c r="C16" s="132"/>
      <c r="D16" s="123" t="s">
        <v>125</v>
      </c>
      <c r="E16" s="75">
        <v>0</v>
      </c>
      <c r="F16" s="75">
        <v>69</v>
      </c>
      <c r="G16" s="75">
        <v>31</v>
      </c>
      <c r="H16" s="75">
        <v>4</v>
      </c>
      <c r="I16" s="75">
        <f t="shared" si="0"/>
        <v>141</v>
      </c>
      <c r="J16" s="124">
        <f>IF(I16=0,"0,00",I16/SUM(I16:I18)*100)</f>
        <v>40.692640692640694</v>
      </c>
    </row>
    <row r="17" spans="1:10" x14ac:dyDescent="0.2">
      <c r="A17" s="218"/>
      <c r="B17" s="221"/>
      <c r="C17" s="122" t="s">
        <v>130</v>
      </c>
      <c r="D17" s="125" t="s">
        <v>127</v>
      </c>
      <c r="E17" s="126">
        <v>12</v>
      </c>
      <c r="F17" s="126">
        <v>108</v>
      </c>
      <c r="G17" s="126">
        <v>15</v>
      </c>
      <c r="H17" s="126">
        <v>5</v>
      </c>
      <c r="I17" s="126">
        <f t="shared" si="0"/>
        <v>156.5</v>
      </c>
      <c r="J17" s="127">
        <f>IF(I17=0,"0,00",I17/SUM(I16:I18)*100)</f>
        <v>45.165945165945168</v>
      </c>
    </row>
    <row r="18" spans="1:10" x14ac:dyDescent="0.2">
      <c r="A18" s="219"/>
      <c r="B18" s="222"/>
      <c r="C18" s="133" t="s">
        <v>138</v>
      </c>
      <c r="D18" s="129" t="s">
        <v>128</v>
      </c>
      <c r="E18" s="74">
        <v>0</v>
      </c>
      <c r="F18" s="74">
        <v>44</v>
      </c>
      <c r="G18" s="74">
        <v>0</v>
      </c>
      <c r="H18" s="74">
        <v>2</v>
      </c>
      <c r="I18" s="130">
        <f t="shared" si="0"/>
        <v>49</v>
      </c>
      <c r="J18" s="131">
        <f>IF(I18=0,"0,00",I18/SUM(I16:I18)*100)</f>
        <v>14.14141414141414</v>
      </c>
    </row>
    <row r="19" spans="1:10" x14ac:dyDescent="0.2">
      <c r="A19" s="217" t="s">
        <v>131</v>
      </c>
      <c r="B19" s="22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8"/>
      <c r="B21" s="221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8"/>
      <c r="B22" s="22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8"/>
      <c r="B24" s="221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9"/>
      <c r="B27" s="222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7" t="s">
        <v>132</v>
      </c>
      <c r="B28" s="22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126</v>
      </c>
      <c r="D29" s="125" t="s">
        <v>127</v>
      </c>
      <c r="E29" s="126">
        <v>14</v>
      </c>
      <c r="F29" s="126">
        <v>193</v>
      </c>
      <c r="G29" s="126">
        <v>18</v>
      </c>
      <c r="H29" s="126">
        <v>8</v>
      </c>
      <c r="I29" s="126">
        <f t="shared" si="0"/>
        <v>256</v>
      </c>
      <c r="J29" s="127">
        <f>IF(I29=0,"0,00",I29/SUM(I28:I30)*100)</f>
        <v>94.639556377079487</v>
      </c>
    </row>
    <row r="30" spans="1:10" x14ac:dyDescent="0.2">
      <c r="A30" s="218"/>
      <c r="B30" s="221"/>
      <c r="C30" s="128" t="s">
        <v>142</v>
      </c>
      <c r="D30" s="129" t="s">
        <v>128</v>
      </c>
      <c r="E30" s="74">
        <v>2</v>
      </c>
      <c r="F30" s="74">
        <v>9</v>
      </c>
      <c r="G30" s="74">
        <v>1</v>
      </c>
      <c r="H30" s="74">
        <v>1</v>
      </c>
      <c r="I30" s="130">
        <f t="shared" si="0"/>
        <v>14.5</v>
      </c>
      <c r="J30" s="131">
        <f>IF(I30=0,"0,00",I30/SUM(I28:I30)*100)</f>
        <v>5.360443622920517</v>
      </c>
    </row>
    <row r="31" spans="1:10" x14ac:dyDescent="0.2">
      <c r="A31" s="218"/>
      <c r="B31" s="22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129</v>
      </c>
      <c r="D32" s="125" t="s">
        <v>127</v>
      </c>
      <c r="E32" s="126">
        <v>9</v>
      </c>
      <c r="F32" s="126">
        <v>177</v>
      </c>
      <c r="G32" s="126">
        <v>16</v>
      </c>
      <c r="H32" s="126">
        <v>8</v>
      </c>
      <c r="I32" s="126">
        <f t="shared" si="0"/>
        <v>233.5</v>
      </c>
      <c r="J32" s="127">
        <f>IF(I32=0,"0,00",I32/SUM(I31:I33)*100)</f>
        <v>91.929133858267718</v>
      </c>
    </row>
    <row r="33" spans="1:10" x14ac:dyDescent="0.2">
      <c r="A33" s="218"/>
      <c r="B33" s="221"/>
      <c r="C33" s="128" t="s">
        <v>143</v>
      </c>
      <c r="D33" s="129" t="s">
        <v>128</v>
      </c>
      <c r="E33" s="74">
        <v>2</v>
      </c>
      <c r="F33" s="74">
        <v>13</v>
      </c>
      <c r="G33" s="74">
        <v>2</v>
      </c>
      <c r="H33" s="74">
        <v>1</v>
      </c>
      <c r="I33" s="130">
        <f t="shared" si="0"/>
        <v>20.5</v>
      </c>
      <c r="J33" s="131">
        <f>IF(I33=0,"0,00",I33/SUM(I31:I33)*100)</f>
        <v>8.0708661417322833</v>
      </c>
    </row>
    <row r="34" spans="1:10" x14ac:dyDescent="0.2">
      <c r="A34" s="218"/>
      <c r="B34" s="22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130</v>
      </c>
      <c r="D35" s="125" t="s">
        <v>127</v>
      </c>
      <c r="E35" s="126">
        <v>14</v>
      </c>
      <c r="F35" s="126">
        <v>204</v>
      </c>
      <c r="G35" s="126">
        <v>27</v>
      </c>
      <c r="H35" s="126">
        <v>14</v>
      </c>
      <c r="I35" s="126">
        <f t="shared" si="0"/>
        <v>300</v>
      </c>
      <c r="J35" s="127">
        <f>IF(I35=0,"0,00",I35/SUM(I34:I36)*100)</f>
        <v>89.285714285714292</v>
      </c>
    </row>
    <row r="36" spans="1:10" x14ac:dyDescent="0.2">
      <c r="A36" s="219"/>
      <c r="B36" s="222"/>
      <c r="C36" s="133" t="s">
        <v>144</v>
      </c>
      <c r="D36" s="129" t="s">
        <v>128</v>
      </c>
      <c r="E36" s="74">
        <v>3</v>
      </c>
      <c r="F36" s="74">
        <v>20</v>
      </c>
      <c r="G36" s="74">
        <v>1</v>
      </c>
      <c r="H36" s="74">
        <v>5</v>
      </c>
      <c r="I36" s="130">
        <f t="shared" si="0"/>
        <v>36</v>
      </c>
      <c r="J36" s="131">
        <f>IF(I36=0,"0,00",I36/SUM(I34:I36)*100)</f>
        <v>10.714285714285714</v>
      </c>
    </row>
    <row r="37" spans="1:10" x14ac:dyDescent="0.2">
      <c r="A37" s="217" t="s">
        <v>133</v>
      </c>
      <c r="B37" s="220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126</v>
      </c>
      <c r="D38" s="125" t="s">
        <v>127</v>
      </c>
      <c r="E38" s="126">
        <f>'G-4'!B18+'G-4'!B19</f>
        <v>18</v>
      </c>
      <c r="F38" s="126">
        <f>'G-4'!C18+'G-4'!C19</f>
        <v>254</v>
      </c>
      <c r="G38" s="126">
        <f>'G-4'!D18+'G-4'!D19</f>
        <v>26</v>
      </c>
      <c r="H38" s="126">
        <f>'G-4'!E18+'G-4'!E19</f>
        <v>12</v>
      </c>
      <c r="I38" s="126">
        <f t="shared" si="0"/>
        <v>345</v>
      </c>
      <c r="J38" s="127">
        <f>IF(I38=0,"0,00",I38/SUM(I37:I39)*100)</f>
        <v>100</v>
      </c>
    </row>
    <row r="39" spans="1:10" x14ac:dyDescent="0.2">
      <c r="A39" s="218"/>
      <c r="B39" s="221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129</v>
      </c>
      <c r="D41" s="125" t="s">
        <v>127</v>
      </c>
      <c r="E41" s="126">
        <f>'G-4'!B22+'G-4'!I10</f>
        <v>16</v>
      </c>
      <c r="F41" s="126">
        <f>'G-4'!C22+'G-4'!J10</f>
        <v>286</v>
      </c>
      <c r="G41" s="126">
        <f>'G-4'!D22+'G-4'!K10</f>
        <v>18</v>
      </c>
      <c r="H41" s="126">
        <f>'G-4'!E22+'G-4'!L10</f>
        <v>8</v>
      </c>
      <c r="I41" s="126">
        <f t="shared" si="0"/>
        <v>350</v>
      </c>
      <c r="J41" s="127">
        <f>IF(I41=0,"0,00",I41/SUM(I40:I42)*100)</f>
        <v>100</v>
      </c>
    </row>
    <row r="42" spans="1:10" x14ac:dyDescent="0.2">
      <c r="A42" s="218"/>
      <c r="B42" s="221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130</v>
      </c>
      <c r="D44" s="125" t="s">
        <v>127</v>
      </c>
      <c r="E44" s="126">
        <f>'G-4'!P12+'G-4'!P13</f>
        <v>10</v>
      </c>
      <c r="F44" s="126">
        <f>'G-4'!Q12+'G-4'!Q13</f>
        <v>266</v>
      </c>
      <c r="G44" s="126">
        <f>'G-4'!R12+'G-4'!R13</f>
        <v>39</v>
      </c>
      <c r="H44" s="126">
        <f>'G-4'!S12+'G-4'!S13</f>
        <v>8</v>
      </c>
      <c r="I44" s="126">
        <f t="shared" si="0"/>
        <v>369</v>
      </c>
      <c r="J44" s="127">
        <f>IF(I44=0,"0,00",I44/SUM(I43:I45)*100)</f>
        <v>100</v>
      </c>
    </row>
    <row r="45" spans="1:10" x14ac:dyDescent="0.2">
      <c r="A45" s="219"/>
      <c r="B45" s="222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4" width="5.28515625" customWidth="1"/>
    <col min="5" max="5" width="5.7109375" customWidth="1"/>
    <col min="6" max="7" width="5.5703125" customWidth="1"/>
    <col min="8" max="8" width="4.7109375" customWidth="1"/>
    <col min="9" max="9" width="5.28515625" customWidth="1"/>
    <col min="10" max="10" width="5.710937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94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95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96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2" t="s">
        <v>99</v>
      </c>
      <c r="M8" s="242"/>
      <c r="N8" s="242"/>
      <c r="O8" s="241" t="str">
        <f>'G-1'!D5</f>
        <v>CALLE40 X CARRERA38</v>
      </c>
      <c r="P8" s="241"/>
      <c r="Q8" s="241"/>
      <c r="R8" s="241"/>
      <c r="S8" s="241"/>
      <c r="T8" s="92"/>
      <c r="U8" s="92"/>
      <c r="V8" s="242" t="s">
        <v>100</v>
      </c>
      <c r="W8" s="242"/>
      <c r="X8" s="242"/>
      <c r="Y8" s="241">
        <f>'G-1'!L5</f>
        <v>1130</v>
      </c>
      <c r="Z8" s="241"/>
      <c r="AA8" s="241"/>
      <c r="AB8" s="92"/>
      <c r="AC8" s="92"/>
      <c r="AD8" s="92"/>
      <c r="AE8" s="92"/>
      <c r="AF8" s="92"/>
      <c r="AG8" s="92"/>
      <c r="AH8" s="242" t="s">
        <v>101</v>
      </c>
      <c r="AI8" s="242"/>
      <c r="AJ8" s="243">
        <f>'G-1'!S6</f>
        <v>44103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451</v>
      </c>
      <c r="AV12" s="97">
        <f t="shared" si="0"/>
        <v>439</v>
      </c>
      <c r="AW12" s="97">
        <f t="shared" si="0"/>
        <v>480.5</v>
      </c>
      <c r="AX12" s="97">
        <f t="shared" si="0"/>
        <v>485.5</v>
      </c>
      <c r="AY12" s="97">
        <f t="shared" si="0"/>
        <v>507.5</v>
      </c>
      <c r="AZ12" s="97">
        <f t="shared" si="0"/>
        <v>537</v>
      </c>
      <c r="BA12" s="97">
        <f t="shared" si="0"/>
        <v>518</v>
      </c>
      <c r="BB12" s="97"/>
      <c r="BC12" s="97"/>
      <c r="BD12" s="97"/>
      <c r="BE12" s="97">
        <f t="shared" ref="BE12:BQ12" si="1">P14</f>
        <v>707</v>
      </c>
      <c r="BF12" s="97">
        <f t="shared" si="1"/>
        <v>719.5</v>
      </c>
      <c r="BG12" s="97">
        <f t="shared" si="1"/>
        <v>684</v>
      </c>
      <c r="BH12" s="97">
        <f t="shared" si="1"/>
        <v>670</v>
      </c>
      <c r="BI12" s="97">
        <f t="shared" si="1"/>
        <v>640</v>
      </c>
      <c r="BJ12" s="97">
        <f t="shared" si="1"/>
        <v>518.5</v>
      </c>
      <c r="BK12" s="97">
        <f t="shared" si="1"/>
        <v>501.5</v>
      </c>
      <c r="BL12" s="97">
        <f t="shared" si="1"/>
        <v>381</v>
      </c>
      <c r="BM12" s="97">
        <f t="shared" si="1"/>
        <v>347.5</v>
      </c>
      <c r="BN12" s="97">
        <f t="shared" si="1"/>
        <v>443.5</v>
      </c>
      <c r="BO12" s="97">
        <f t="shared" si="1"/>
        <v>457</v>
      </c>
      <c r="BP12" s="97">
        <f t="shared" si="1"/>
        <v>547.5</v>
      </c>
      <c r="BQ12" s="97">
        <f t="shared" si="1"/>
        <v>606</v>
      </c>
      <c r="BR12" s="97"/>
      <c r="BS12" s="97"/>
      <c r="BT12" s="97"/>
      <c r="BU12" s="97">
        <f t="shared" ref="BU12:CC12" si="2">AG14</f>
        <v>710</v>
      </c>
      <c r="BV12" s="97">
        <f t="shared" si="2"/>
        <v>546.5</v>
      </c>
      <c r="BW12" s="97">
        <f t="shared" si="2"/>
        <v>346.5</v>
      </c>
      <c r="BX12" s="97">
        <f t="shared" si="2"/>
        <v>179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120.5</v>
      </c>
      <c r="C13" s="149">
        <f>'G-1'!F11</f>
        <v>102.5</v>
      </c>
      <c r="D13" s="149">
        <f>'G-1'!F12</f>
        <v>116.5</v>
      </c>
      <c r="E13" s="149">
        <f>'G-1'!F13</f>
        <v>111.5</v>
      </c>
      <c r="F13" s="149">
        <f>'G-1'!F14</f>
        <v>108.5</v>
      </c>
      <c r="G13" s="149">
        <f>'G-1'!F15</f>
        <v>144</v>
      </c>
      <c r="H13" s="149">
        <f>'G-1'!F16</f>
        <v>121.5</v>
      </c>
      <c r="I13" s="149">
        <f>'G-1'!F17</f>
        <v>133.5</v>
      </c>
      <c r="J13" s="149">
        <f>'G-1'!F18</f>
        <v>138</v>
      </c>
      <c r="K13" s="149">
        <f>'G-1'!F19</f>
        <v>125</v>
      </c>
      <c r="L13" s="150"/>
      <c r="M13" s="149">
        <f>'G-1'!F20</f>
        <v>165</v>
      </c>
      <c r="N13" s="149">
        <f>'G-1'!F21</f>
        <v>185.5</v>
      </c>
      <c r="O13" s="149">
        <f>'G-1'!F22</f>
        <v>178</v>
      </c>
      <c r="P13" s="149">
        <f>'G-1'!M10</f>
        <v>178.5</v>
      </c>
      <c r="Q13" s="149">
        <f>'G-1'!M11</f>
        <v>177.5</v>
      </c>
      <c r="R13" s="149">
        <f>'G-1'!M12</f>
        <v>150</v>
      </c>
      <c r="S13" s="149">
        <f>'G-1'!M13</f>
        <v>164</v>
      </c>
      <c r="T13" s="149">
        <f>'G-1'!M14</f>
        <v>148.5</v>
      </c>
      <c r="U13" s="149">
        <f>'G-1'!M15</f>
        <v>56</v>
      </c>
      <c r="V13" s="149">
        <f>'G-1'!M16</f>
        <v>133</v>
      </c>
      <c r="W13" s="149">
        <f>'G-1'!M17</f>
        <v>43.5</v>
      </c>
      <c r="X13" s="149">
        <f>'G-1'!M18</f>
        <v>115</v>
      </c>
      <c r="Y13" s="149">
        <f>'G-1'!M19</f>
        <v>152</v>
      </c>
      <c r="Z13" s="149">
        <f>'G-1'!M20</f>
        <v>146.5</v>
      </c>
      <c r="AA13" s="149">
        <f>'G-1'!M21</f>
        <v>134</v>
      </c>
      <c r="AB13" s="149">
        <f>'G-1'!M22</f>
        <v>173.5</v>
      </c>
      <c r="AC13" s="150"/>
      <c r="AD13" s="149">
        <f>'G-1'!T10</f>
        <v>163.5</v>
      </c>
      <c r="AE13" s="149">
        <f>'G-1'!T11</f>
        <v>200</v>
      </c>
      <c r="AF13" s="149">
        <f>'G-1'!T12</f>
        <v>167.5</v>
      </c>
      <c r="AG13" s="149">
        <f>'G-1'!T13</f>
        <v>179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451</v>
      </c>
      <c r="F14" s="149">
        <f t="shared" ref="F14:K14" si="3">C13+D13+E13+F13</f>
        <v>439</v>
      </c>
      <c r="G14" s="149">
        <f t="shared" si="3"/>
        <v>480.5</v>
      </c>
      <c r="H14" s="149">
        <f t="shared" si="3"/>
        <v>485.5</v>
      </c>
      <c r="I14" s="149">
        <f t="shared" si="3"/>
        <v>507.5</v>
      </c>
      <c r="J14" s="149">
        <f t="shared" si="3"/>
        <v>537</v>
      </c>
      <c r="K14" s="149">
        <f t="shared" si="3"/>
        <v>518</v>
      </c>
      <c r="L14" s="150"/>
      <c r="M14" s="149"/>
      <c r="N14" s="149"/>
      <c r="O14" s="149"/>
      <c r="P14" s="149">
        <f>M13+N13+O13+P13</f>
        <v>707</v>
      </c>
      <c r="Q14" s="149">
        <f t="shared" ref="Q14:AB14" si="4">N13+O13+P13+Q13</f>
        <v>719.5</v>
      </c>
      <c r="R14" s="149">
        <f t="shared" si="4"/>
        <v>684</v>
      </c>
      <c r="S14" s="149">
        <f t="shared" si="4"/>
        <v>670</v>
      </c>
      <c r="T14" s="149">
        <f t="shared" si="4"/>
        <v>640</v>
      </c>
      <c r="U14" s="149">
        <f t="shared" si="4"/>
        <v>518.5</v>
      </c>
      <c r="V14" s="149">
        <f t="shared" si="4"/>
        <v>501.5</v>
      </c>
      <c r="W14" s="149">
        <f t="shared" si="4"/>
        <v>381</v>
      </c>
      <c r="X14" s="149">
        <f t="shared" si="4"/>
        <v>347.5</v>
      </c>
      <c r="Y14" s="149">
        <f t="shared" si="4"/>
        <v>443.5</v>
      </c>
      <c r="Z14" s="149">
        <f t="shared" si="4"/>
        <v>457</v>
      </c>
      <c r="AA14" s="149">
        <f t="shared" si="4"/>
        <v>547.5</v>
      </c>
      <c r="AB14" s="149">
        <f t="shared" si="4"/>
        <v>606</v>
      </c>
      <c r="AC14" s="150"/>
      <c r="AD14" s="149"/>
      <c r="AE14" s="149"/>
      <c r="AF14" s="149"/>
      <c r="AG14" s="149">
        <f>AD13+AE13+AF13+AG13</f>
        <v>710</v>
      </c>
      <c r="AH14" s="149">
        <f t="shared" ref="AH14:AO14" si="5">AE13+AF13+AG13+AH13</f>
        <v>546.5</v>
      </c>
      <c r="AI14" s="149">
        <f t="shared" si="5"/>
        <v>346.5</v>
      </c>
      <c r="AJ14" s="149">
        <f t="shared" si="5"/>
        <v>179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0.44444444444444442</v>
      </c>
      <c r="E15" s="152"/>
      <c r="F15" s="152" t="s">
        <v>108</v>
      </c>
      <c r="G15" s="153">
        <f>DIRECCIONALIDAD!J11/100</f>
        <v>0.39137645107794361</v>
      </c>
      <c r="H15" s="152"/>
      <c r="I15" s="152" t="s">
        <v>109</v>
      </c>
      <c r="J15" s="153">
        <f>DIRECCIONALIDAD!J12/100</f>
        <v>0.16417910447761194</v>
      </c>
      <c r="K15" s="154"/>
      <c r="L15" s="148"/>
      <c r="M15" s="151"/>
      <c r="N15" s="152"/>
      <c r="O15" s="152" t="s">
        <v>107</v>
      </c>
      <c r="P15" s="153">
        <f>DIRECCIONALIDAD!J13/100</f>
        <v>0.41120000000000007</v>
      </c>
      <c r="Q15" s="152"/>
      <c r="R15" s="152"/>
      <c r="S15" s="152"/>
      <c r="T15" s="152" t="s">
        <v>108</v>
      </c>
      <c r="U15" s="153">
        <f>DIRECCIONALIDAD!J14/100</f>
        <v>0.43840000000000001</v>
      </c>
      <c r="V15" s="152"/>
      <c r="W15" s="152"/>
      <c r="X15" s="152"/>
      <c r="Y15" s="152" t="s">
        <v>109</v>
      </c>
      <c r="Z15" s="153">
        <f>DIRECCIONALIDAD!J15/100</f>
        <v>0.15040000000000001</v>
      </c>
      <c r="AA15" s="152"/>
      <c r="AB15" s="154"/>
      <c r="AC15" s="148"/>
      <c r="AD15" s="151"/>
      <c r="AE15" s="152" t="s">
        <v>107</v>
      </c>
      <c r="AF15" s="153">
        <f>DIRECCIONALIDAD!J16/100</f>
        <v>0.40692640692640691</v>
      </c>
      <c r="AG15" s="152"/>
      <c r="AH15" s="152"/>
      <c r="AI15" s="152"/>
      <c r="AJ15" s="152" t="s">
        <v>108</v>
      </c>
      <c r="AK15" s="153">
        <f>DIRECCIONALIDAD!J17/100</f>
        <v>0.45165945165945165</v>
      </c>
      <c r="AL15" s="152"/>
      <c r="AM15" s="152"/>
      <c r="AN15" s="152" t="s">
        <v>109</v>
      </c>
      <c r="AO15" s="155">
        <f>DIRECCIONALIDAD!J18/100</f>
        <v>0.14141414141414141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150</v>
      </c>
      <c r="B16" s="159">
        <f>MAX(B14:K14)</f>
        <v>537</v>
      </c>
      <c r="C16" s="152" t="s">
        <v>107</v>
      </c>
      <c r="D16" s="160">
        <f>+B16*D15</f>
        <v>238.66666666666666</v>
      </c>
      <c r="E16" s="152"/>
      <c r="F16" s="152" t="s">
        <v>108</v>
      </c>
      <c r="G16" s="160">
        <f>+B16*G15</f>
        <v>210.16915422885572</v>
      </c>
      <c r="H16" s="152"/>
      <c r="I16" s="152" t="s">
        <v>109</v>
      </c>
      <c r="J16" s="160">
        <f>+B16*J15</f>
        <v>88.164179104477611</v>
      </c>
      <c r="K16" s="154"/>
      <c r="L16" s="148"/>
      <c r="M16" s="159">
        <f>MAX(M14:AB14)</f>
        <v>719.5</v>
      </c>
      <c r="N16" s="152"/>
      <c r="O16" s="152" t="s">
        <v>107</v>
      </c>
      <c r="P16" s="161">
        <f>+M16*P15</f>
        <v>295.85840000000007</v>
      </c>
      <c r="Q16" s="152"/>
      <c r="R16" s="152"/>
      <c r="S16" s="152"/>
      <c r="T16" s="152" t="s">
        <v>108</v>
      </c>
      <c r="U16" s="161">
        <f>+M16*U15</f>
        <v>315.42880000000002</v>
      </c>
      <c r="V16" s="152"/>
      <c r="W16" s="152"/>
      <c r="X16" s="152"/>
      <c r="Y16" s="152" t="s">
        <v>109</v>
      </c>
      <c r="Z16" s="161">
        <f>+M16*Z15</f>
        <v>108.2128</v>
      </c>
      <c r="AA16" s="152"/>
      <c r="AB16" s="154"/>
      <c r="AC16" s="148"/>
      <c r="AD16" s="159">
        <f>MAX(AD14:AO14)</f>
        <v>710</v>
      </c>
      <c r="AE16" s="152" t="s">
        <v>107</v>
      </c>
      <c r="AF16" s="160">
        <f>+AD16*AF15</f>
        <v>288.9177489177489</v>
      </c>
      <c r="AG16" s="152"/>
      <c r="AH16" s="152"/>
      <c r="AI16" s="152"/>
      <c r="AJ16" s="152" t="s">
        <v>108</v>
      </c>
      <c r="AK16" s="160">
        <f>+AD16*AK15</f>
        <v>320.67821067821069</v>
      </c>
      <c r="AL16" s="152"/>
      <c r="AM16" s="152"/>
      <c r="AN16" s="152" t="s">
        <v>109</v>
      </c>
      <c r="AO16" s="162">
        <f>+AD16*AO15</f>
        <v>100.4040404040404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103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587</v>
      </c>
      <c r="AV19" s="101">
        <f t="shared" si="12"/>
        <v>638.5</v>
      </c>
      <c r="AW19" s="101">
        <f t="shared" si="12"/>
        <v>656.5</v>
      </c>
      <c r="AX19" s="101">
        <f t="shared" si="12"/>
        <v>664</v>
      </c>
      <c r="AY19" s="101">
        <f t="shared" si="12"/>
        <v>676.5</v>
      </c>
      <c r="AZ19" s="101">
        <f t="shared" si="12"/>
        <v>661.5</v>
      </c>
      <c r="BA19" s="101">
        <f t="shared" si="12"/>
        <v>689.5</v>
      </c>
      <c r="BB19" s="101"/>
      <c r="BC19" s="101"/>
      <c r="BD19" s="101"/>
      <c r="BE19" s="101">
        <f t="shared" ref="BE19:BQ19" si="13">P28</f>
        <v>680.5</v>
      </c>
      <c r="BF19" s="101">
        <f t="shared" si="13"/>
        <v>638</v>
      </c>
      <c r="BG19" s="101">
        <f t="shared" si="13"/>
        <v>668.5</v>
      </c>
      <c r="BH19" s="101">
        <f t="shared" si="13"/>
        <v>643</v>
      </c>
      <c r="BI19" s="101">
        <f t="shared" si="13"/>
        <v>616</v>
      </c>
      <c r="BJ19" s="101">
        <f t="shared" si="13"/>
        <v>621</v>
      </c>
      <c r="BK19" s="101">
        <f t="shared" si="13"/>
        <v>557</v>
      </c>
      <c r="BL19" s="101">
        <f t="shared" si="13"/>
        <v>545.5</v>
      </c>
      <c r="BM19" s="101">
        <f t="shared" si="13"/>
        <v>580.5</v>
      </c>
      <c r="BN19" s="101">
        <f t="shared" si="13"/>
        <v>588.5</v>
      </c>
      <c r="BO19" s="101">
        <f t="shared" si="13"/>
        <v>590</v>
      </c>
      <c r="BP19" s="101">
        <f t="shared" si="13"/>
        <v>604</v>
      </c>
      <c r="BQ19" s="101">
        <f t="shared" si="13"/>
        <v>613</v>
      </c>
      <c r="BR19" s="101"/>
      <c r="BS19" s="101"/>
      <c r="BT19" s="101"/>
      <c r="BU19" s="101">
        <f t="shared" ref="BU19:CC19" si="14">AG28</f>
        <v>720</v>
      </c>
      <c r="BV19" s="101">
        <f t="shared" si="14"/>
        <v>559.5</v>
      </c>
      <c r="BW19" s="101">
        <f t="shared" si="14"/>
        <v>369</v>
      </c>
      <c r="BX19" s="101">
        <f t="shared" si="14"/>
        <v>182.5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567</v>
      </c>
      <c r="AV20" s="92">
        <f t="shared" si="15"/>
        <v>538</v>
      </c>
      <c r="AW20" s="92">
        <f t="shared" si="15"/>
        <v>547</v>
      </c>
      <c r="AX20" s="92">
        <f t="shared" si="15"/>
        <v>551</v>
      </c>
      <c r="AY20" s="92">
        <f t="shared" si="15"/>
        <v>542.5</v>
      </c>
      <c r="AZ20" s="92">
        <f t="shared" si="15"/>
        <v>587.5</v>
      </c>
      <c r="BA20" s="92">
        <f t="shared" si="15"/>
        <v>551.5</v>
      </c>
      <c r="BB20" s="92"/>
      <c r="BC20" s="92"/>
      <c r="BD20" s="92"/>
      <c r="BE20" s="92">
        <f t="shared" ref="BE20:BQ20" si="16">P23</f>
        <v>562.5</v>
      </c>
      <c r="BF20" s="92">
        <f t="shared" si="16"/>
        <v>581</v>
      </c>
      <c r="BG20" s="92">
        <f t="shared" si="16"/>
        <v>581</v>
      </c>
      <c r="BH20" s="92">
        <f t="shared" si="16"/>
        <v>587</v>
      </c>
      <c r="BI20" s="92">
        <f t="shared" si="16"/>
        <v>566</v>
      </c>
      <c r="BJ20" s="92">
        <f t="shared" si="16"/>
        <v>531.5</v>
      </c>
      <c r="BK20" s="92">
        <f t="shared" si="16"/>
        <v>507</v>
      </c>
      <c r="BL20" s="92">
        <f t="shared" si="16"/>
        <v>480.5</v>
      </c>
      <c r="BM20" s="92">
        <f t="shared" si="16"/>
        <v>481</v>
      </c>
      <c r="BN20" s="92">
        <f t="shared" si="16"/>
        <v>505</v>
      </c>
      <c r="BO20" s="92">
        <f t="shared" si="16"/>
        <v>527</v>
      </c>
      <c r="BP20" s="92">
        <f t="shared" si="16"/>
        <v>538.5</v>
      </c>
      <c r="BQ20" s="92">
        <f t="shared" si="16"/>
        <v>531.5</v>
      </c>
      <c r="BR20" s="92"/>
      <c r="BS20" s="92"/>
      <c r="BT20" s="92"/>
      <c r="BU20" s="92">
        <f t="shared" ref="BU20:CC20" si="17">AG23</f>
        <v>642.5</v>
      </c>
      <c r="BV20" s="92">
        <f t="shared" si="17"/>
        <v>487</v>
      </c>
      <c r="BW20" s="92">
        <f t="shared" si="17"/>
        <v>336</v>
      </c>
      <c r="BX20" s="92">
        <f t="shared" si="17"/>
        <v>172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39" t="s">
        <v>103</v>
      </c>
      <c r="U21" s="239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1605</v>
      </c>
      <c r="AV21" s="92">
        <f t="shared" si="18"/>
        <v>1615.5</v>
      </c>
      <c r="AW21" s="92">
        <f t="shared" si="18"/>
        <v>1684</v>
      </c>
      <c r="AX21" s="92">
        <f t="shared" si="18"/>
        <v>1700.5</v>
      </c>
      <c r="AY21" s="92">
        <f t="shared" si="18"/>
        <v>1726.5</v>
      </c>
      <c r="AZ21" s="92">
        <f t="shared" si="18"/>
        <v>1786</v>
      </c>
      <c r="BA21" s="92">
        <f t="shared" si="18"/>
        <v>1759</v>
      </c>
      <c r="BB21" s="92"/>
      <c r="BC21" s="92"/>
      <c r="BD21" s="92"/>
      <c r="BE21" s="92">
        <f t="shared" ref="BE21:BQ21" si="19">P33</f>
        <v>1950</v>
      </c>
      <c r="BF21" s="92">
        <f t="shared" si="19"/>
        <v>1938.5</v>
      </c>
      <c r="BG21" s="92">
        <f t="shared" si="19"/>
        <v>1933.5</v>
      </c>
      <c r="BH21" s="92">
        <f t="shared" si="19"/>
        <v>1900</v>
      </c>
      <c r="BI21" s="92">
        <f t="shared" si="19"/>
        <v>1822</v>
      </c>
      <c r="BJ21" s="92">
        <f t="shared" si="19"/>
        <v>1671</v>
      </c>
      <c r="BK21" s="92">
        <f t="shared" si="19"/>
        <v>1565.5</v>
      </c>
      <c r="BL21" s="92">
        <f t="shared" si="19"/>
        <v>1407</v>
      </c>
      <c r="BM21" s="92">
        <f t="shared" si="19"/>
        <v>1409</v>
      </c>
      <c r="BN21" s="92">
        <f t="shared" si="19"/>
        <v>1537</v>
      </c>
      <c r="BO21" s="92">
        <f t="shared" si="19"/>
        <v>1574</v>
      </c>
      <c r="BP21" s="92">
        <f t="shared" si="19"/>
        <v>1690</v>
      </c>
      <c r="BQ21" s="92">
        <f t="shared" si="19"/>
        <v>1750.5</v>
      </c>
      <c r="BR21" s="92"/>
      <c r="BS21" s="92"/>
      <c r="BT21" s="92"/>
      <c r="BU21" s="92">
        <f t="shared" ref="BU21:CC21" si="20">AG33</f>
        <v>2072.5</v>
      </c>
      <c r="BV21" s="92">
        <f t="shared" si="20"/>
        <v>1593</v>
      </c>
      <c r="BW21" s="92">
        <f t="shared" si="20"/>
        <v>1051.5</v>
      </c>
      <c r="BX21" s="92">
        <f t="shared" si="20"/>
        <v>533.5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133</v>
      </c>
      <c r="C22" s="149">
        <f>'G-3'!F11</f>
        <v>154</v>
      </c>
      <c r="D22" s="149">
        <f>'G-3'!F12</f>
        <v>135</v>
      </c>
      <c r="E22" s="149">
        <f>'G-3'!F13</f>
        <v>145</v>
      </c>
      <c r="F22" s="149">
        <f>'G-3'!F14</f>
        <v>104</v>
      </c>
      <c r="G22" s="149">
        <f>'G-3'!F15</f>
        <v>163</v>
      </c>
      <c r="H22" s="149">
        <f>'G-3'!F16</f>
        <v>139</v>
      </c>
      <c r="I22" s="149">
        <f>'G-3'!F17</f>
        <v>136.5</v>
      </c>
      <c r="J22" s="149">
        <f>'G-3'!F18</f>
        <v>149</v>
      </c>
      <c r="K22" s="149">
        <f>'G-3'!F19</f>
        <v>127</v>
      </c>
      <c r="L22" s="150"/>
      <c r="M22" s="149">
        <f>'G-3'!F20</f>
        <v>137</v>
      </c>
      <c r="N22" s="149">
        <f>'G-3'!F21</f>
        <v>135</v>
      </c>
      <c r="O22" s="149">
        <f>'G-3'!F22</f>
        <v>136</v>
      </c>
      <c r="P22" s="149">
        <f>'G-3'!M10</f>
        <v>154.5</v>
      </c>
      <c r="Q22" s="149">
        <f>'G-3'!M11</f>
        <v>155.5</v>
      </c>
      <c r="R22" s="149">
        <f>'G-3'!M12</f>
        <v>135</v>
      </c>
      <c r="S22" s="149">
        <f>'G-3'!M13</f>
        <v>142</v>
      </c>
      <c r="T22" s="149">
        <f>'G-3'!M14</f>
        <v>133.5</v>
      </c>
      <c r="U22" s="149">
        <f>'G-3'!M15</f>
        <v>121</v>
      </c>
      <c r="V22" s="149">
        <f>'G-3'!M16</f>
        <v>110.5</v>
      </c>
      <c r="W22" s="149">
        <f>'G-3'!M17</f>
        <v>115.5</v>
      </c>
      <c r="X22" s="149">
        <f>'G-3'!M18</f>
        <v>134</v>
      </c>
      <c r="Y22" s="149">
        <f>'G-3'!M19</f>
        <v>145</v>
      </c>
      <c r="Z22" s="149">
        <f>'G-3'!M20</f>
        <v>132.5</v>
      </c>
      <c r="AA22" s="149">
        <f>'G-3'!M21</f>
        <v>127</v>
      </c>
      <c r="AB22" s="149">
        <f>'G-3'!M22</f>
        <v>127</v>
      </c>
      <c r="AC22" s="150"/>
      <c r="AD22" s="149">
        <f>'G-3'!T10</f>
        <v>155.5</v>
      </c>
      <c r="AE22" s="149">
        <f>'G-3'!T11</f>
        <v>151</v>
      </c>
      <c r="AF22" s="149">
        <f>'G-3'!T12</f>
        <v>164</v>
      </c>
      <c r="AG22" s="149">
        <f>'G-3'!T13</f>
        <v>172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567</v>
      </c>
      <c r="F23" s="149">
        <f t="shared" ref="F23:K23" si="21">C22+D22+E22+F22</f>
        <v>538</v>
      </c>
      <c r="G23" s="149">
        <f t="shared" si="21"/>
        <v>547</v>
      </c>
      <c r="H23" s="149">
        <f t="shared" si="21"/>
        <v>551</v>
      </c>
      <c r="I23" s="149">
        <f t="shared" si="21"/>
        <v>542.5</v>
      </c>
      <c r="J23" s="149">
        <f t="shared" si="21"/>
        <v>587.5</v>
      </c>
      <c r="K23" s="149">
        <f t="shared" si="21"/>
        <v>551.5</v>
      </c>
      <c r="L23" s="150"/>
      <c r="M23" s="149"/>
      <c r="N23" s="149"/>
      <c r="O23" s="149"/>
      <c r="P23" s="149">
        <f>M22+N22+O22+P22</f>
        <v>562.5</v>
      </c>
      <c r="Q23" s="149">
        <f t="shared" ref="Q23:AB23" si="22">N22+O22+P22+Q22</f>
        <v>581</v>
      </c>
      <c r="R23" s="149">
        <f t="shared" si="22"/>
        <v>581</v>
      </c>
      <c r="S23" s="149">
        <f t="shared" si="22"/>
        <v>587</v>
      </c>
      <c r="T23" s="149">
        <f t="shared" si="22"/>
        <v>566</v>
      </c>
      <c r="U23" s="149">
        <f t="shared" si="22"/>
        <v>531.5</v>
      </c>
      <c r="V23" s="149">
        <f t="shared" si="22"/>
        <v>507</v>
      </c>
      <c r="W23" s="149">
        <f t="shared" si="22"/>
        <v>480.5</v>
      </c>
      <c r="X23" s="149">
        <f t="shared" si="22"/>
        <v>481</v>
      </c>
      <c r="Y23" s="149">
        <f t="shared" si="22"/>
        <v>505</v>
      </c>
      <c r="Z23" s="149">
        <f t="shared" si="22"/>
        <v>527</v>
      </c>
      <c r="AA23" s="149">
        <f t="shared" si="22"/>
        <v>538.5</v>
      </c>
      <c r="AB23" s="149">
        <f t="shared" si="22"/>
        <v>531.5</v>
      </c>
      <c r="AC23" s="150"/>
      <c r="AD23" s="149"/>
      <c r="AE23" s="149"/>
      <c r="AF23" s="149"/>
      <c r="AG23" s="149">
        <f>AD22+AE22+AF22+AG22</f>
        <v>642.5</v>
      </c>
      <c r="AH23" s="149">
        <f t="shared" ref="AH23:AO23" si="23">AE22+AF22+AG22+AH22</f>
        <v>487</v>
      </c>
      <c r="AI23" s="149">
        <f t="shared" si="23"/>
        <v>336</v>
      </c>
      <c r="AJ23" s="149">
        <f t="shared" si="23"/>
        <v>172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0.94639556377079481</v>
      </c>
      <c r="H24" s="152"/>
      <c r="I24" s="152" t="s">
        <v>109</v>
      </c>
      <c r="J24" s="153">
        <f>DIRECCIONALIDAD!J30/100</f>
        <v>5.3604436229205167E-2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0.9192913385826772</v>
      </c>
      <c r="V24" s="152"/>
      <c r="W24" s="152"/>
      <c r="X24" s="152"/>
      <c r="Y24" s="152" t="s">
        <v>109</v>
      </c>
      <c r="Z24" s="153">
        <f>DIRECCIONALIDAD!J33/100</f>
        <v>8.070866141732283E-2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0.8928571428571429</v>
      </c>
      <c r="AL24" s="152"/>
      <c r="AM24" s="152"/>
      <c r="AN24" s="152" t="s">
        <v>109</v>
      </c>
      <c r="AO24" s="153">
        <f>DIRECCIONALIDAD!J36/100</f>
        <v>0.10714285714285714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150</v>
      </c>
      <c r="B25" s="159">
        <f>MAX(B23:K23)</f>
        <v>587.5</v>
      </c>
      <c r="C25" s="152" t="s">
        <v>107</v>
      </c>
      <c r="D25" s="160">
        <f>+B25*D24</f>
        <v>0</v>
      </c>
      <c r="E25" s="152"/>
      <c r="F25" s="152" t="s">
        <v>108</v>
      </c>
      <c r="G25" s="160">
        <f>+B25*G24</f>
        <v>556.007393715342</v>
      </c>
      <c r="H25" s="152"/>
      <c r="I25" s="152" t="s">
        <v>109</v>
      </c>
      <c r="J25" s="160">
        <f>+B25*J24</f>
        <v>31.492606284658034</v>
      </c>
      <c r="K25" s="154"/>
      <c r="L25" s="148"/>
      <c r="M25" s="159">
        <f>MAX(M23:AB23)</f>
        <v>587</v>
      </c>
      <c r="N25" s="152"/>
      <c r="O25" s="152" t="s">
        <v>107</v>
      </c>
      <c r="P25" s="161">
        <f>+M25*P24</f>
        <v>0</v>
      </c>
      <c r="Q25" s="152"/>
      <c r="R25" s="152"/>
      <c r="S25" s="152"/>
      <c r="T25" s="152" t="s">
        <v>108</v>
      </c>
      <c r="U25" s="161">
        <f>+M25*U24</f>
        <v>539.62401574803152</v>
      </c>
      <c r="V25" s="152"/>
      <c r="W25" s="152"/>
      <c r="X25" s="152"/>
      <c r="Y25" s="152" t="s">
        <v>109</v>
      </c>
      <c r="Z25" s="161">
        <f>+M25*Z24</f>
        <v>47.375984251968504</v>
      </c>
      <c r="AA25" s="152"/>
      <c r="AB25" s="154"/>
      <c r="AC25" s="148"/>
      <c r="AD25" s="159">
        <f>MAX(AD23:AO23)</f>
        <v>642.5</v>
      </c>
      <c r="AE25" s="152" t="s">
        <v>107</v>
      </c>
      <c r="AF25" s="160">
        <f>+AD25*AF24</f>
        <v>0</v>
      </c>
      <c r="AG25" s="152"/>
      <c r="AH25" s="152"/>
      <c r="AI25" s="152"/>
      <c r="AJ25" s="152" t="s">
        <v>108</v>
      </c>
      <c r="AK25" s="160">
        <f>+AD25*AK24</f>
        <v>573.66071428571433</v>
      </c>
      <c r="AL25" s="152"/>
      <c r="AM25" s="152"/>
      <c r="AN25" s="152" t="s">
        <v>109</v>
      </c>
      <c r="AO25" s="162">
        <f>+AD25*AO24</f>
        <v>68.839285714285708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39" t="s">
        <v>103</v>
      </c>
      <c r="U26" s="239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119.5</v>
      </c>
      <c r="C27" s="149">
        <f>'G-4'!F11</f>
        <v>143</v>
      </c>
      <c r="D27" s="149">
        <f>'G-4'!F12</f>
        <v>162</v>
      </c>
      <c r="E27" s="149">
        <f>'G-4'!F13</f>
        <v>162.5</v>
      </c>
      <c r="F27" s="149">
        <f>'G-4'!F14</f>
        <v>171</v>
      </c>
      <c r="G27" s="149">
        <f>'G-4'!F15</f>
        <v>161</v>
      </c>
      <c r="H27" s="149">
        <f>'G-4'!F16</f>
        <v>169.5</v>
      </c>
      <c r="I27" s="149">
        <f>'G-4'!F17</f>
        <v>175</v>
      </c>
      <c r="J27" s="149">
        <f>'G-4'!F18</f>
        <v>156</v>
      </c>
      <c r="K27" s="149">
        <f>'G-4'!F19</f>
        <v>189</v>
      </c>
      <c r="L27" s="150"/>
      <c r="M27" s="149">
        <f>'G-4'!F20</f>
        <v>163.5</v>
      </c>
      <c r="N27" s="149">
        <f>'G-4'!F21</f>
        <v>167</v>
      </c>
      <c r="O27" s="149">
        <f>'G-4'!F22</f>
        <v>188</v>
      </c>
      <c r="P27" s="149">
        <f>'G-4'!M10</f>
        <v>162</v>
      </c>
      <c r="Q27" s="149">
        <f>'G-4'!M11</f>
        <v>121</v>
      </c>
      <c r="R27" s="149">
        <f>'G-4'!M12</f>
        <v>197.5</v>
      </c>
      <c r="S27" s="149">
        <f>'G-4'!M13</f>
        <v>162.5</v>
      </c>
      <c r="T27" s="149">
        <f>'G-4'!M14</f>
        <v>135</v>
      </c>
      <c r="U27" s="149">
        <f>'G-4'!M15</f>
        <v>126</v>
      </c>
      <c r="V27" s="149">
        <f>'G-4'!M16</f>
        <v>133.5</v>
      </c>
      <c r="W27" s="149">
        <f>'G-4'!M17</f>
        <v>151</v>
      </c>
      <c r="X27" s="149">
        <f>'G-4'!M18</f>
        <v>170</v>
      </c>
      <c r="Y27" s="149">
        <f>'G-4'!M19</f>
        <v>134</v>
      </c>
      <c r="Z27" s="149">
        <f>'G-4'!M20</f>
        <v>135</v>
      </c>
      <c r="AA27" s="149">
        <f>'G-4'!M21</f>
        <v>165</v>
      </c>
      <c r="AB27" s="149">
        <f>'G-4'!M22</f>
        <v>179</v>
      </c>
      <c r="AC27" s="150"/>
      <c r="AD27" s="149">
        <f>'G-4'!T10</f>
        <v>160.5</v>
      </c>
      <c r="AE27" s="149">
        <f>'G-4'!T11</f>
        <v>190.5</v>
      </c>
      <c r="AF27" s="149">
        <f>'G-4'!T12</f>
        <v>186.5</v>
      </c>
      <c r="AG27" s="149">
        <f>'G-4'!T13</f>
        <v>182.5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587</v>
      </c>
      <c r="F28" s="149">
        <f t="shared" ref="F28:K28" si="24">C27+D27+E27+F27</f>
        <v>638.5</v>
      </c>
      <c r="G28" s="149">
        <f t="shared" si="24"/>
        <v>656.5</v>
      </c>
      <c r="H28" s="149">
        <f t="shared" si="24"/>
        <v>664</v>
      </c>
      <c r="I28" s="149">
        <f t="shared" si="24"/>
        <v>676.5</v>
      </c>
      <c r="J28" s="149">
        <f t="shared" si="24"/>
        <v>661.5</v>
      </c>
      <c r="K28" s="149">
        <f t="shared" si="24"/>
        <v>689.5</v>
      </c>
      <c r="L28" s="150"/>
      <c r="M28" s="149"/>
      <c r="N28" s="149"/>
      <c r="O28" s="149"/>
      <c r="P28" s="149">
        <f>M27+N27+O27+P27</f>
        <v>680.5</v>
      </c>
      <c r="Q28" s="149">
        <f t="shared" ref="Q28:AB28" si="25">N27+O27+P27+Q27</f>
        <v>638</v>
      </c>
      <c r="R28" s="149">
        <f t="shared" si="25"/>
        <v>668.5</v>
      </c>
      <c r="S28" s="149">
        <f t="shared" si="25"/>
        <v>643</v>
      </c>
      <c r="T28" s="149">
        <f t="shared" si="25"/>
        <v>616</v>
      </c>
      <c r="U28" s="149">
        <f t="shared" si="25"/>
        <v>621</v>
      </c>
      <c r="V28" s="149">
        <f t="shared" si="25"/>
        <v>557</v>
      </c>
      <c r="W28" s="149">
        <f t="shared" si="25"/>
        <v>545.5</v>
      </c>
      <c r="X28" s="149">
        <f t="shared" si="25"/>
        <v>580.5</v>
      </c>
      <c r="Y28" s="149">
        <f t="shared" si="25"/>
        <v>588.5</v>
      </c>
      <c r="Z28" s="149">
        <f t="shared" si="25"/>
        <v>590</v>
      </c>
      <c r="AA28" s="149">
        <f t="shared" si="25"/>
        <v>604</v>
      </c>
      <c r="AB28" s="149">
        <f t="shared" si="25"/>
        <v>613</v>
      </c>
      <c r="AC28" s="150"/>
      <c r="AD28" s="149"/>
      <c r="AE28" s="149"/>
      <c r="AF28" s="149"/>
      <c r="AG28" s="149">
        <f>AD27+AE27+AF27+AG27</f>
        <v>720</v>
      </c>
      <c r="AH28" s="149">
        <f t="shared" ref="AH28:AO28" si="26">AE27+AF27+AG27+AH27</f>
        <v>559.5</v>
      </c>
      <c r="AI28" s="149">
        <f t="shared" si="26"/>
        <v>369</v>
      </c>
      <c r="AJ28" s="149">
        <f t="shared" si="26"/>
        <v>182.5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8" t="s">
        <v>150</v>
      </c>
      <c r="B30" s="159">
        <f>MAX(B28:K28)</f>
        <v>689.5</v>
      </c>
      <c r="C30" s="152" t="s">
        <v>107</v>
      </c>
      <c r="D30" s="160">
        <f>+B30*D29</f>
        <v>0</v>
      </c>
      <c r="E30" s="152"/>
      <c r="F30" s="152" t="s">
        <v>108</v>
      </c>
      <c r="G30" s="160">
        <f>+B30*G29</f>
        <v>689.5</v>
      </c>
      <c r="H30" s="152"/>
      <c r="I30" s="152" t="s">
        <v>109</v>
      </c>
      <c r="J30" s="160">
        <f>+B30*J29</f>
        <v>0</v>
      </c>
      <c r="K30" s="154"/>
      <c r="L30" s="148"/>
      <c r="M30" s="159">
        <f>MAX(M28:AB28)</f>
        <v>680.5</v>
      </c>
      <c r="N30" s="152"/>
      <c r="O30" s="152" t="s">
        <v>107</v>
      </c>
      <c r="P30" s="161">
        <f>+M30*P29</f>
        <v>0</v>
      </c>
      <c r="Q30" s="152"/>
      <c r="R30" s="152"/>
      <c r="S30" s="152"/>
      <c r="T30" s="152" t="s">
        <v>108</v>
      </c>
      <c r="U30" s="161">
        <f>+M30*U29</f>
        <v>680.5</v>
      </c>
      <c r="V30" s="152"/>
      <c r="W30" s="152"/>
      <c r="X30" s="152"/>
      <c r="Y30" s="152" t="s">
        <v>109</v>
      </c>
      <c r="Z30" s="161">
        <f>+M30*Z29</f>
        <v>0</v>
      </c>
      <c r="AA30" s="152"/>
      <c r="AB30" s="154"/>
      <c r="AC30" s="148"/>
      <c r="AD30" s="159">
        <f>MAX(AD28:AO28)</f>
        <v>720</v>
      </c>
      <c r="AE30" s="152" t="s">
        <v>107</v>
      </c>
      <c r="AF30" s="160">
        <f>+AD30*AF29</f>
        <v>0</v>
      </c>
      <c r="AG30" s="152"/>
      <c r="AH30" s="152"/>
      <c r="AI30" s="152"/>
      <c r="AJ30" s="152" t="s">
        <v>108</v>
      </c>
      <c r="AK30" s="160">
        <f>+AD30*AK29</f>
        <v>720</v>
      </c>
      <c r="AL30" s="152"/>
      <c r="AM30" s="152"/>
      <c r="AN30" s="152" t="s">
        <v>109</v>
      </c>
      <c r="AO30" s="162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39" t="s">
        <v>103</v>
      </c>
      <c r="U31" s="239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373</v>
      </c>
      <c r="C32" s="149">
        <f t="shared" ref="C32:K32" si="27">C13+C18+C22+C27</f>
        <v>399.5</v>
      </c>
      <c r="D32" s="149">
        <f t="shared" si="27"/>
        <v>413.5</v>
      </c>
      <c r="E32" s="149">
        <f t="shared" si="27"/>
        <v>419</v>
      </c>
      <c r="F32" s="149">
        <f t="shared" si="27"/>
        <v>383.5</v>
      </c>
      <c r="G32" s="149">
        <f t="shared" si="27"/>
        <v>468</v>
      </c>
      <c r="H32" s="149">
        <f t="shared" si="27"/>
        <v>430</v>
      </c>
      <c r="I32" s="149">
        <f t="shared" si="27"/>
        <v>445</v>
      </c>
      <c r="J32" s="149">
        <f t="shared" si="27"/>
        <v>443</v>
      </c>
      <c r="K32" s="149">
        <f t="shared" si="27"/>
        <v>441</v>
      </c>
      <c r="L32" s="150"/>
      <c r="M32" s="149">
        <f>M13+M18+M22+M27</f>
        <v>465.5</v>
      </c>
      <c r="N32" s="149">
        <f t="shared" ref="N32:AB32" si="28">N13+N18+N22+N27</f>
        <v>487.5</v>
      </c>
      <c r="O32" s="149">
        <f t="shared" si="28"/>
        <v>502</v>
      </c>
      <c r="P32" s="149">
        <f t="shared" si="28"/>
        <v>495</v>
      </c>
      <c r="Q32" s="149">
        <f t="shared" si="28"/>
        <v>454</v>
      </c>
      <c r="R32" s="149">
        <f t="shared" si="28"/>
        <v>482.5</v>
      </c>
      <c r="S32" s="149">
        <f t="shared" si="28"/>
        <v>468.5</v>
      </c>
      <c r="T32" s="149">
        <f t="shared" si="28"/>
        <v>417</v>
      </c>
      <c r="U32" s="149">
        <f t="shared" si="28"/>
        <v>303</v>
      </c>
      <c r="V32" s="149">
        <f t="shared" si="28"/>
        <v>377</v>
      </c>
      <c r="W32" s="149">
        <f t="shared" si="28"/>
        <v>310</v>
      </c>
      <c r="X32" s="149">
        <f t="shared" si="28"/>
        <v>419</v>
      </c>
      <c r="Y32" s="149">
        <f t="shared" si="28"/>
        <v>431</v>
      </c>
      <c r="Z32" s="149">
        <f t="shared" si="28"/>
        <v>414</v>
      </c>
      <c r="AA32" s="149">
        <f t="shared" si="28"/>
        <v>426</v>
      </c>
      <c r="AB32" s="149">
        <f t="shared" si="28"/>
        <v>479.5</v>
      </c>
      <c r="AC32" s="150"/>
      <c r="AD32" s="149">
        <f>AD13+AD18+AD22+AD27</f>
        <v>479.5</v>
      </c>
      <c r="AE32" s="149">
        <f t="shared" ref="AE32:AO32" si="29">AE13+AE18+AE22+AE27</f>
        <v>541.5</v>
      </c>
      <c r="AF32" s="149">
        <f t="shared" si="29"/>
        <v>518</v>
      </c>
      <c r="AG32" s="149">
        <f t="shared" si="29"/>
        <v>533.5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1605</v>
      </c>
      <c r="F33" s="149">
        <f t="shared" ref="F33:K33" si="30">C32+D32+E32+F32</f>
        <v>1615.5</v>
      </c>
      <c r="G33" s="149">
        <f t="shared" si="30"/>
        <v>1684</v>
      </c>
      <c r="H33" s="149">
        <f t="shared" si="30"/>
        <v>1700.5</v>
      </c>
      <c r="I33" s="149">
        <f t="shared" si="30"/>
        <v>1726.5</v>
      </c>
      <c r="J33" s="149">
        <f t="shared" si="30"/>
        <v>1786</v>
      </c>
      <c r="K33" s="149">
        <f t="shared" si="30"/>
        <v>1759</v>
      </c>
      <c r="L33" s="150"/>
      <c r="M33" s="149"/>
      <c r="N33" s="149"/>
      <c r="O33" s="149"/>
      <c r="P33" s="149">
        <f>M32+N32+O32+P32</f>
        <v>1950</v>
      </c>
      <c r="Q33" s="149">
        <f t="shared" ref="Q33:AB33" si="31">N32+O32+P32+Q32</f>
        <v>1938.5</v>
      </c>
      <c r="R33" s="149">
        <f t="shared" si="31"/>
        <v>1933.5</v>
      </c>
      <c r="S33" s="149">
        <f t="shared" si="31"/>
        <v>1900</v>
      </c>
      <c r="T33" s="149">
        <f t="shared" si="31"/>
        <v>1822</v>
      </c>
      <c r="U33" s="149">
        <f t="shared" si="31"/>
        <v>1671</v>
      </c>
      <c r="V33" s="149">
        <f t="shared" si="31"/>
        <v>1565.5</v>
      </c>
      <c r="W33" s="149">
        <f t="shared" si="31"/>
        <v>1407</v>
      </c>
      <c r="X33" s="149">
        <f t="shared" si="31"/>
        <v>1409</v>
      </c>
      <c r="Y33" s="149">
        <f t="shared" si="31"/>
        <v>1537</v>
      </c>
      <c r="Z33" s="149">
        <f t="shared" si="31"/>
        <v>1574</v>
      </c>
      <c r="AA33" s="149">
        <f t="shared" si="31"/>
        <v>1690</v>
      </c>
      <c r="AB33" s="149">
        <f t="shared" si="31"/>
        <v>1750.5</v>
      </c>
      <c r="AC33" s="150"/>
      <c r="AD33" s="149"/>
      <c r="AE33" s="149"/>
      <c r="AF33" s="149"/>
      <c r="AG33" s="149">
        <f>AD32+AE32+AF32+AG32</f>
        <v>2072.5</v>
      </c>
      <c r="AH33" s="149">
        <f t="shared" ref="AH33:AO33" si="32">AE32+AF32+AG32+AH32</f>
        <v>1593</v>
      </c>
      <c r="AI33" s="149">
        <f t="shared" si="32"/>
        <v>1051.5</v>
      </c>
      <c r="AJ33" s="149">
        <f t="shared" si="32"/>
        <v>533.5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0"/>
      <c r="R35" s="240"/>
      <c r="S35" s="240"/>
      <c r="T35" s="240"/>
      <c r="U35" s="24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2016-07-15T20:32:04Z</cp:lastPrinted>
  <dcterms:created xsi:type="dcterms:W3CDTF">1998-04-02T13:38:56Z</dcterms:created>
  <dcterms:modified xsi:type="dcterms:W3CDTF">2020-09-30T16:20:50Z</dcterms:modified>
</cp:coreProperties>
</file>